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externalReferences>
    <externalReference r:id="rId2"/>
    <externalReference r:id="rId3"/>
    <externalReference r:id="rId4"/>
  </externalReferences>
  <definedNames>
    <definedName name="\P">'[1]#REF!'!#REF!</definedName>
    <definedName name="_Order1" hidden="1">255</definedName>
    <definedName name="bg_charge">[2]Sheet9!$I$58</definedName>
    <definedName name="bo_num">[2]Sheet9!$C$17</definedName>
    <definedName name="doc_cost">[2]Sheet9!#REF!</definedName>
    <definedName name="fret_cost">[2]Sheet9!#REF!</definedName>
    <definedName name="hhh">'[3]Mp-team 1'!#REF!</definedName>
    <definedName name="install_cost">[2]Sheet9!#REF!</definedName>
    <definedName name="Insurance">[2]Sheet9!#REF!</definedName>
    <definedName name="manpower_site">[2]Sheet9!#REF!</definedName>
    <definedName name="office_exp">[2]Sheet9!#REF!</definedName>
    <definedName name="sys_num">[2]Sheet9!$C$15</definedName>
    <definedName name="total_de">[2]Sheet9!$F$34</definedName>
    <definedName name="total_pack">[2]Sheet9!#REF!</definedName>
    <definedName name="新">#REF!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<sst xmlns="http://schemas.openxmlformats.org/spreadsheetml/2006/main" count="104" uniqueCount="87">
  <si>
    <t>附件</t>
  </si>
  <si>
    <t>鄂州市菜园头棚户区改造项目（云港居）初步设计概算核定总表</t>
  </si>
  <si>
    <t>单位：万元</t>
  </si>
  <si>
    <t>序号</t>
  </si>
  <si>
    <t>工程或费用名称</t>
  </si>
  <si>
    <t>报批概算</t>
  </si>
  <si>
    <t>核定概算</t>
  </si>
  <si>
    <t>增减额</t>
  </si>
  <si>
    <t>备注</t>
  </si>
  <si>
    <t>建筑
工程</t>
  </si>
  <si>
    <t>安装
工程</t>
  </si>
  <si>
    <t>其他
费用</t>
  </si>
  <si>
    <t>合计</t>
  </si>
  <si>
    <t>数量
（平方米）</t>
  </si>
  <si>
    <r>
      <rPr>
        <sz val="10"/>
        <rFont val="黑体"/>
        <charset val="134"/>
      </rPr>
      <t>单位价值</t>
    </r>
    <r>
      <rPr>
        <sz val="10"/>
        <rFont val="黑体"/>
        <charset val="134"/>
      </rPr>
      <t xml:space="preserve">
</t>
    </r>
    <r>
      <rPr>
        <sz val="10"/>
        <rFont val="黑体"/>
        <charset val="134"/>
      </rPr>
      <t>（元）</t>
    </r>
  </si>
  <si>
    <t>一</t>
  </si>
  <si>
    <t>工程费用</t>
  </si>
  <si>
    <t>（一）</t>
  </si>
  <si>
    <t>地下室工程</t>
  </si>
  <si>
    <t>地下室土建工程</t>
  </si>
  <si>
    <t>地下室装修工程</t>
  </si>
  <si>
    <t>地下室安装工程</t>
  </si>
  <si>
    <t>（二）</t>
  </si>
  <si>
    <t>1#工程</t>
  </si>
  <si>
    <t>1#土建工程</t>
  </si>
  <si>
    <t>1#装修工程</t>
  </si>
  <si>
    <t>1#安装工程</t>
  </si>
  <si>
    <t>（三）</t>
  </si>
  <si>
    <t>2#工程</t>
  </si>
  <si>
    <t>2#土建工程</t>
  </si>
  <si>
    <t>2#装修工程</t>
  </si>
  <si>
    <t>2#安装工程</t>
  </si>
  <si>
    <t>（四）</t>
  </si>
  <si>
    <t>3#工程</t>
  </si>
  <si>
    <t>3#土建工程</t>
  </si>
  <si>
    <t>3#装修工程</t>
  </si>
  <si>
    <t>3#安装工程</t>
  </si>
  <si>
    <t>（五）</t>
  </si>
  <si>
    <t>4#工程</t>
  </si>
  <si>
    <t>4#土建工程</t>
  </si>
  <si>
    <t>4#装修工程</t>
  </si>
  <si>
    <t>4#安装工程</t>
  </si>
  <si>
    <t>（六）</t>
  </si>
  <si>
    <t>5#商铺工程</t>
  </si>
  <si>
    <t>5#商铺土建工程</t>
  </si>
  <si>
    <t>5#商铺装修工程</t>
  </si>
  <si>
    <t>5#商铺安装工程</t>
  </si>
  <si>
    <t>（七）</t>
  </si>
  <si>
    <t>P1配电房</t>
  </si>
  <si>
    <t>P1配电房土建工程</t>
  </si>
  <si>
    <t>P1配电房装修工程</t>
  </si>
  <si>
    <t>（八）</t>
  </si>
  <si>
    <t>P2配电房</t>
  </si>
  <si>
    <t>P2配电房土建工程</t>
  </si>
  <si>
    <t>P2配电房装修工程</t>
  </si>
  <si>
    <t>（九）</t>
  </si>
  <si>
    <t>室外工程</t>
  </si>
  <si>
    <t>市政道路工程</t>
  </si>
  <si>
    <t>绿化工程</t>
  </si>
  <si>
    <t>消防管网工程</t>
  </si>
  <si>
    <t>（十）</t>
  </si>
  <si>
    <t>电梯工程</t>
  </si>
  <si>
    <t>11部*55万</t>
  </si>
  <si>
    <t>二</t>
  </si>
  <si>
    <t>工程建设其他费用</t>
  </si>
  <si>
    <t>土地费</t>
  </si>
  <si>
    <t>建设单位管理费</t>
  </si>
  <si>
    <t>工程建设监理费</t>
  </si>
  <si>
    <r>
      <rPr>
        <sz val="10"/>
        <color rgb="FF000000"/>
        <rFont val="宋体"/>
        <charset val="134"/>
      </rPr>
      <t>工程检测</t>
    </r>
    <r>
      <rPr>
        <sz val="10"/>
        <color rgb="FF000000"/>
        <rFont val="宋体"/>
        <charset val="134"/>
      </rPr>
      <t>费</t>
    </r>
  </si>
  <si>
    <t>建设项目前期工作咨询费</t>
  </si>
  <si>
    <t>工程勘察费</t>
  </si>
  <si>
    <t>工程设计费</t>
  </si>
  <si>
    <t>招标代理服务费</t>
  </si>
  <si>
    <t>工程造价咨询服务费</t>
  </si>
  <si>
    <t>劳动安全卫生评审费</t>
  </si>
  <si>
    <t>（十一）</t>
  </si>
  <si>
    <t>场地准备及临时设施费</t>
  </si>
  <si>
    <t>（十二）</t>
  </si>
  <si>
    <t>建筑消防设施检测服务费</t>
  </si>
  <si>
    <t>（十三）</t>
  </si>
  <si>
    <t>施工图设计文件审查费</t>
  </si>
  <si>
    <t>三</t>
  </si>
  <si>
    <t>预备费</t>
  </si>
  <si>
    <t>基本预备费（*5%）</t>
  </si>
  <si>
    <t>四</t>
  </si>
  <si>
    <t>拆迁补偿费</t>
  </si>
  <si>
    <t>总    计</t>
  </si>
</sst>
</file>

<file path=xl/styles.xml><?xml version="1.0" encoding="utf-8"?>
<styleSheet xmlns="http://schemas.openxmlformats.org/spreadsheetml/2006/main">
  <numFmts count="12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_-* #,##0.00_-;\-* #,##0.00_-;_-* &quot;-&quot;??_-;_-@_-"/>
    <numFmt numFmtId="178" formatCode="_-* #,##0_-;\-* #,##0_-;_-* &quot;-&quot;_-;_-@_-"/>
    <numFmt numFmtId="179" formatCode="0.000_);[Red]\(0.000\)"/>
    <numFmt numFmtId="180" formatCode="0.00_ "/>
    <numFmt numFmtId="181" formatCode="0.00_);[Red]\(0.00\)"/>
    <numFmt numFmtId="182" formatCode="0_ "/>
    <numFmt numFmtId="183" formatCode="0_);[Red]\(0\)"/>
  </numFmts>
  <fonts count="42">
    <font>
      <sz val="12"/>
      <name val="Times New Roman"/>
      <charset val="134"/>
    </font>
    <font>
      <sz val="12"/>
      <name val="宋体"/>
      <charset val="134"/>
    </font>
    <font>
      <sz val="12"/>
      <name val="Arial Narrow"/>
      <charset val="134"/>
    </font>
    <font>
      <sz val="18"/>
      <name val="方正小标宋简体"/>
      <charset val="134"/>
    </font>
    <font>
      <sz val="10"/>
      <name val="黑体"/>
      <charset val="134"/>
    </font>
    <font>
      <b/>
      <sz val="10"/>
      <name val="黑体"/>
      <charset val="134"/>
    </font>
    <font>
      <b/>
      <sz val="10"/>
      <color rgb="FF000000"/>
      <name val="黑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rgb="FFFF0000"/>
      <name val="黑体"/>
      <charset val="134"/>
    </font>
    <font>
      <sz val="9"/>
      <color rgb="FF000000"/>
      <name val="宋体"/>
      <charset val="134"/>
    </font>
    <font>
      <sz val="8"/>
      <color rgb="FF000000"/>
      <name val="宋体"/>
      <charset val="134"/>
    </font>
    <font>
      <sz val="7"/>
      <color rgb="FF000000"/>
      <name val="宋体"/>
      <charset val="134"/>
    </font>
    <font>
      <sz val="6"/>
      <color rgb="FF000000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Helv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2"/>
      <name val="Arial"/>
      <charset val="134"/>
    </font>
    <font>
      <b/>
      <sz val="12"/>
      <name val="宋体"/>
      <charset val="134"/>
    </font>
    <font>
      <b/>
      <sz val="8"/>
      <name val="Arial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1">
    <xf numFmtId="0" fontId="0" fillId="0" borderId="0"/>
    <xf numFmtId="42" fontId="21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0" fillId="16" borderId="10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21" fillId="10" borderId="9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0"/>
    <xf numFmtId="0" fontId="28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4" fillId="21" borderId="11" applyNumberFormat="0" applyAlignment="0" applyProtection="0">
      <alignment vertical="center"/>
    </xf>
    <xf numFmtId="0" fontId="1" fillId="0" borderId="0">
      <alignment vertical="center"/>
    </xf>
    <xf numFmtId="0" fontId="31" fillId="21" borderId="10" applyNumberFormat="0" applyAlignment="0" applyProtection="0">
      <alignment vertical="center"/>
    </xf>
    <xf numFmtId="0" fontId="37" fillId="32" borderId="1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0" borderId="0"/>
    <xf numFmtId="0" fontId="18" fillId="2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8" fillId="0" borderId="3">
      <alignment horizontal="left" vertical="center"/>
    </xf>
    <xf numFmtId="0" fontId="39" fillId="0" borderId="0" applyNumberFormat="0" applyFill="0" applyBorder="0" applyProtection="0">
      <alignment vertical="center"/>
    </xf>
    <xf numFmtId="0" fontId="40" fillId="0" borderId="5">
      <alignment horizontal="center"/>
    </xf>
    <xf numFmtId="0" fontId="38" fillId="0" borderId="15" applyNumberFormat="0" applyAlignment="0" applyProtection="0">
      <alignment horizontal="left" vertical="center"/>
    </xf>
    <xf numFmtId="0" fontId="41" fillId="0" borderId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1" fillId="0" borderId="0" xfId="27" applyFont="1" applyFill="1" applyAlignment="1">
      <alignment vertical="center"/>
    </xf>
    <xf numFmtId="0" fontId="2" fillId="0" borderId="0" xfId="27" applyFont="1" applyFill="1" applyAlignment="1">
      <alignment horizontal="left" vertical="center"/>
    </xf>
    <xf numFmtId="0" fontId="2" fillId="0" borderId="0" xfId="27" applyFont="1" applyFill="1" applyAlignment="1">
      <alignment horizontal="center" vertical="center"/>
    </xf>
    <xf numFmtId="176" fontId="2" fillId="0" borderId="0" xfId="27" applyNumberFormat="1" applyFont="1" applyFill="1" applyAlignment="1">
      <alignment horizontal="center" vertical="center"/>
    </xf>
    <xf numFmtId="180" fontId="2" fillId="0" borderId="0" xfId="27" applyNumberFormat="1" applyFont="1" applyFill="1" applyAlignment="1">
      <alignment horizontal="center" vertical="center"/>
    </xf>
    <xf numFmtId="0" fontId="3" fillId="0" borderId="0" xfId="46" applyFont="1" applyFill="1" applyAlignment="1">
      <alignment horizontal="center" vertical="center"/>
    </xf>
    <xf numFmtId="176" fontId="3" fillId="0" borderId="0" xfId="46" applyNumberFormat="1" applyFont="1" applyFill="1" applyAlignment="1">
      <alignment horizontal="center" vertical="center"/>
    </xf>
    <xf numFmtId="0" fontId="1" fillId="0" borderId="0" xfId="27" applyFont="1" applyFill="1" applyBorder="1" applyAlignment="1">
      <alignment horizontal="left" vertical="center"/>
    </xf>
    <xf numFmtId="0" fontId="2" fillId="0" borderId="0" xfId="27" applyFont="1" applyFill="1" applyBorder="1" applyAlignment="1">
      <alignment horizontal="left" vertical="center"/>
    </xf>
    <xf numFmtId="0" fontId="2" fillId="0" borderId="0" xfId="27" applyFont="1" applyFill="1" applyBorder="1" applyAlignment="1">
      <alignment horizontal="center" vertical="center"/>
    </xf>
    <xf numFmtId="176" fontId="2" fillId="0" borderId="0" xfId="27" applyNumberFormat="1" applyFont="1" applyFill="1" applyBorder="1" applyAlignment="1">
      <alignment horizontal="center" vertical="center"/>
    </xf>
    <xf numFmtId="180" fontId="2" fillId="0" borderId="0" xfId="27" applyNumberFormat="1" applyFont="1" applyFill="1" applyBorder="1" applyAlignment="1">
      <alignment horizontal="center" vertical="center"/>
    </xf>
    <xf numFmtId="0" fontId="4" fillId="0" borderId="1" xfId="38" applyFont="1" applyFill="1" applyBorder="1" applyAlignment="1">
      <alignment horizontal="center" vertical="center" wrapText="1"/>
    </xf>
    <xf numFmtId="0" fontId="4" fillId="0" borderId="1" xfId="27" applyFont="1" applyFill="1" applyBorder="1" applyAlignment="1">
      <alignment horizontal="center" vertical="center" wrapText="1"/>
    </xf>
    <xf numFmtId="0" fontId="4" fillId="0" borderId="1" xfId="27" applyFont="1" applyFill="1" applyBorder="1" applyAlignment="1">
      <alignment horizontal="center" vertical="center"/>
    </xf>
    <xf numFmtId="176" fontId="4" fillId="0" borderId="1" xfId="27" applyNumberFormat="1" applyFont="1" applyFill="1" applyBorder="1" applyAlignment="1">
      <alignment horizontal="center" vertical="center"/>
    </xf>
    <xf numFmtId="181" fontId="4" fillId="0" borderId="1" xfId="27" applyNumberFormat="1" applyFont="1" applyFill="1" applyBorder="1" applyAlignment="1">
      <alignment horizontal="center" vertical="center" wrapText="1"/>
    </xf>
    <xf numFmtId="176" fontId="4" fillId="0" borderId="1" xfId="27" applyNumberFormat="1" applyFont="1" applyFill="1" applyBorder="1" applyAlignment="1">
      <alignment horizontal="center" vertical="center" wrapText="1"/>
    </xf>
    <xf numFmtId="180" fontId="4" fillId="0" borderId="1" xfId="27" applyNumberFormat="1" applyFont="1" applyFill="1" applyBorder="1" applyAlignment="1">
      <alignment horizontal="center" vertical="center" wrapText="1"/>
    </xf>
    <xf numFmtId="0" fontId="5" fillId="0" borderId="1" xfId="38" applyFont="1" applyFill="1" applyBorder="1" applyAlignment="1">
      <alignment horizontal="center" vertical="center" wrapText="1"/>
    </xf>
    <xf numFmtId="0" fontId="5" fillId="0" borderId="1" xfId="38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27" applyFont="1" applyFill="1" applyBorder="1" applyAlignment="1">
      <alignment horizontal="center" vertical="center" wrapText="1"/>
    </xf>
    <xf numFmtId="0" fontId="5" fillId="0" borderId="2" xfId="27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9" fillId="0" borderId="0" xfId="27" applyFont="1" applyFill="1" applyAlignment="1">
      <alignment horizontal="right" vertical="center"/>
    </xf>
    <xf numFmtId="0" fontId="9" fillId="0" borderId="1" xfId="27" applyFont="1" applyFill="1" applyBorder="1" applyAlignment="1">
      <alignment horizontal="center" vertical="center"/>
    </xf>
    <xf numFmtId="0" fontId="4" fillId="0" borderId="4" xfId="27" applyFont="1" applyFill="1" applyBorder="1" applyAlignment="1">
      <alignment horizontal="center" vertical="center" wrapText="1"/>
    </xf>
    <xf numFmtId="180" fontId="4" fillId="0" borderId="5" xfId="27" applyNumberFormat="1" applyFont="1" applyFill="1" applyBorder="1" applyAlignment="1">
      <alignment horizontal="center" vertical="center" wrapText="1"/>
    </xf>
    <xf numFmtId="181" fontId="4" fillId="0" borderId="4" xfId="27" applyNumberFormat="1" applyFont="1" applyFill="1" applyBorder="1" applyAlignment="1">
      <alignment horizontal="center" vertical="center" wrapText="1"/>
    </xf>
    <xf numFmtId="180" fontId="4" fillId="0" borderId="6" xfId="27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5" fillId="0" borderId="1" xfId="38" applyNumberFormat="1" applyFont="1" applyFill="1" applyBorder="1" applyAlignment="1">
      <alignment horizontal="center" vertical="center" wrapText="1"/>
    </xf>
    <xf numFmtId="0" fontId="5" fillId="0" borderId="1" xfId="38" applyNumberFormat="1" applyFont="1" applyFill="1" applyBorder="1" applyAlignment="1">
      <alignment horizontal="center" vertical="center" wrapText="1"/>
    </xf>
    <xf numFmtId="180" fontId="5" fillId="0" borderId="1" xfId="38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9" fillId="0" borderId="1" xfId="38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80" fontId="9" fillId="0" borderId="1" xfId="38" applyNumberFormat="1" applyFont="1" applyFill="1" applyBorder="1" applyAlignment="1">
      <alignment horizontal="center" vertical="center" wrapText="1"/>
    </xf>
    <xf numFmtId="182" fontId="9" fillId="0" borderId="1" xfId="38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2" xfId="38" applyFont="1" applyFill="1" applyBorder="1" applyAlignment="1">
      <alignment horizontal="center" vertical="center" wrapText="1"/>
    </xf>
    <xf numFmtId="0" fontId="10" fillId="0" borderId="4" xfId="38" applyFont="1" applyFill="1" applyBorder="1" applyAlignment="1">
      <alignment horizontal="center" vertical="center" wrapText="1"/>
    </xf>
    <xf numFmtId="180" fontId="11" fillId="0" borderId="1" xfId="38" applyNumberFormat="1" applyFont="1" applyFill="1" applyBorder="1" applyAlignment="1">
      <alignment horizontal="center" vertical="center" wrapText="1"/>
    </xf>
    <xf numFmtId="183" fontId="12" fillId="0" borderId="4" xfId="27" applyNumberFormat="1" applyFont="1" applyFill="1" applyBorder="1" applyAlignment="1">
      <alignment horizontal="center" vertical="center" wrapText="1"/>
    </xf>
    <xf numFmtId="183" fontId="12" fillId="0" borderId="1" xfId="27" applyNumberFormat="1" applyFont="1" applyFill="1" applyBorder="1" applyAlignment="1">
      <alignment horizontal="center" vertical="center" wrapText="1"/>
    </xf>
    <xf numFmtId="180" fontId="5" fillId="0" borderId="1" xfId="27" applyNumberFormat="1" applyFont="1" applyFill="1" applyBorder="1" applyAlignment="1">
      <alignment horizontal="center" vertical="center" wrapText="1"/>
    </xf>
    <xf numFmtId="183" fontId="5" fillId="0" borderId="1" xfId="27" applyNumberFormat="1" applyFont="1" applyFill="1" applyBorder="1" applyAlignment="1">
      <alignment horizontal="center" vertical="center" wrapText="1"/>
    </xf>
    <xf numFmtId="183" fontId="9" fillId="0" borderId="4" xfId="27" applyNumberFormat="1" applyFont="1" applyFill="1" applyBorder="1" applyAlignment="1">
      <alignment horizontal="center" vertical="center" wrapText="1"/>
    </xf>
    <xf numFmtId="183" fontId="9" fillId="0" borderId="1" xfId="27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179" fontId="9" fillId="0" borderId="1" xfId="27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27" applyNumberFormat="1" applyFont="1" applyFill="1" applyBorder="1" applyAlignment="1">
      <alignment horizontal="center" vertical="center" wrapText="1"/>
    </xf>
    <xf numFmtId="183" fontId="4" fillId="0" borderId="4" xfId="27" applyNumberFormat="1" applyFont="1" applyFill="1" applyBorder="1" applyAlignment="1">
      <alignment horizontal="center" vertical="center" wrapText="1"/>
    </xf>
    <xf numFmtId="183" fontId="4" fillId="0" borderId="1" xfId="27" applyNumberFormat="1" applyFont="1" applyFill="1" applyBorder="1" applyAlignment="1">
      <alignment horizontal="center" vertical="center" wrapText="1"/>
    </xf>
    <xf numFmtId="179" fontId="4" fillId="0" borderId="1" xfId="27" applyNumberFormat="1" applyFont="1" applyFill="1" applyBorder="1" applyAlignment="1">
      <alignment horizontal="center" vertical="center" wrapText="1"/>
    </xf>
    <xf numFmtId="183" fontId="5" fillId="0" borderId="4" xfId="27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9" fontId="5" fillId="0" borderId="1" xfId="27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176" fontId="9" fillId="0" borderId="1" xfId="27" applyNumberFormat="1" applyFont="1" applyFill="1" applyBorder="1" applyAlignment="1">
      <alignment horizontal="center" vertical="center" wrapText="1"/>
    </xf>
    <xf numFmtId="0" fontId="5" fillId="0" borderId="1" xfId="27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80" fontId="4" fillId="0" borderId="1" xfId="11" applyNumberFormat="1" applyFont="1" applyFill="1" applyBorder="1" applyAlignment="1">
      <alignment horizontal="center" vertical="center"/>
    </xf>
    <xf numFmtId="0" fontId="9" fillId="0" borderId="1" xfId="38" applyFont="1" applyFill="1" applyBorder="1" applyAlignment="1">
      <alignment horizontal="center" vertical="center" wrapText="1"/>
    </xf>
    <xf numFmtId="0" fontId="10" fillId="0" borderId="1" xfId="38" applyFont="1" applyFill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??|?Revenuenuesy L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_Book2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_00标汇总标准格式0909 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常规_潜江污水综合治理工程量表" xfId="46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Header2" xfId="54"/>
    <cellStyle name="@ET_Style?@font-face" xfId="55"/>
    <cellStyle name="Column_Title" xfId="56"/>
    <cellStyle name="Header1" xfId="57"/>
    <cellStyle name="Normal_Book1" xfId="58"/>
    <cellStyle name="千位_laroux" xfId="59"/>
    <cellStyle name="千位[0]_laroux" xfId="60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&#39044;&#31639;&#25968;&#25454;&#26356;&#26032;\&#26472;&#20025;&#29747;\&#26631;&#20934;&#21270;\&#27010;&#39044;&#31639;&#24635;&#34920;0811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ESTIMA~1\LINK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9996;&#35199;&#28246;&#29255;&#21306;\File\archive\&#37325;&#24198;&#38271;&#23551;\&#25237;&#26631;\WINDOWS\TEMP\MP-97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概算 "/>
      <sheetName val="其他费用 "/>
      <sheetName val="设计 "/>
      <sheetName val="#REF!"/>
      <sheetName val="Sheet9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9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0"/>
  <sheetViews>
    <sheetView tabSelected="1" view="pageBreakPreview" zoomScale="115" zoomScaleNormal="100" zoomScaleSheetLayoutView="115" topLeftCell="A31" workbookViewId="0">
      <selection activeCell="M40" sqref="M40"/>
    </sheetView>
  </sheetViews>
  <sheetFormatPr defaultColWidth="9" defaultRowHeight="15.75"/>
  <cols>
    <col min="1" max="1" width="7.75" customWidth="1"/>
    <col min="2" max="2" width="19.125" customWidth="1"/>
    <col min="3" max="3" width="9" style="1" customWidth="1"/>
    <col min="4" max="4" width="9" style="1"/>
    <col min="5" max="5" width="6.61666666666667" style="1" customWidth="1"/>
    <col min="6" max="6" width="9.375" style="1" customWidth="1"/>
    <col min="7" max="7" width="9.55833333333333" style="1" customWidth="1"/>
    <col min="8" max="8" width="9.375" style="1"/>
    <col min="9" max="9" width="1.125" style="1" customWidth="1"/>
    <col min="10" max="10" width="8.875" style="1" customWidth="1"/>
    <col min="11" max="11" width="8.125" style="1" customWidth="1"/>
    <col min="12" max="12" width="7" style="1" customWidth="1"/>
    <col min="13" max="13" width="10.5333333333333" style="1" customWidth="1"/>
    <col min="14" max="14" width="9.45833333333333" style="1" customWidth="1"/>
    <col min="15" max="15" width="8.69166666666667" style="1" customWidth="1"/>
    <col min="16" max="16" width="9.88333333333333" style="1" customWidth="1"/>
    <col min="17" max="17" width="4.89166666666667" customWidth="1"/>
    <col min="18" max="18" width="9.375"/>
  </cols>
  <sheetData>
    <row r="1" ht="18" customHeight="1" spans="1:17">
      <c r="A1" s="2" t="s">
        <v>0</v>
      </c>
      <c r="B1" s="3"/>
      <c r="C1" s="4"/>
      <c r="D1" s="4"/>
      <c r="E1" s="5"/>
      <c r="F1" s="6"/>
      <c r="G1" s="6"/>
      <c r="H1" s="6"/>
      <c r="I1" s="6"/>
      <c r="J1" s="6"/>
      <c r="K1" s="6"/>
      <c r="L1" s="5"/>
      <c r="M1" s="6"/>
      <c r="N1" s="6"/>
      <c r="O1" s="6"/>
      <c r="P1" s="6"/>
      <c r="Q1" s="3"/>
    </row>
    <row r="2" ht="24" spans="1:17">
      <c r="A2" s="7" t="s">
        <v>1</v>
      </c>
      <c r="B2" s="7"/>
      <c r="C2" s="7"/>
      <c r="D2" s="7"/>
      <c r="E2" s="8"/>
      <c r="F2" s="7"/>
      <c r="G2" s="7"/>
      <c r="H2" s="7"/>
      <c r="I2" s="7"/>
      <c r="J2" s="7"/>
      <c r="K2" s="7"/>
      <c r="L2" s="8"/>
      <c r="M2" s="7"/>
      <c r="N2" s="7"/>
      <c r="O2" s="7"/>
      <c r="P2" s="7"/>
      <c r="Q2" s="7"/>
    </row>
    <row r="3" spans="1:17">
      <c r="A3" s="9"/>
      <c r="B3" s="10"/>
      <c r="C3" s="11"/>
      <c r="D3" s="11"/>
      <c r="E3" s="12"/>
      <c r="F3" s="13"/>
      <c r="G3" s="13"/>
      <c r="H3" s="13"/>
      <c r="I3" s="13"/>
      <c r="J3" s="13"/>
      <c r="K3" s="13"/>
      <c r="L3" s="12"/>
      <c r="M3" s="13"/>
      <c r="N3" s="13"/>
      <c r="O3" s="34" t="s">
        <v>2</v>
      </c>
      <c r="P3" s="34"/>
      <c r="Q3" s="34"/>
    </row>
    <row r="4" ht="21" customHeight="1" spans="1:17">
      <c r="A4" s="14" t="s">
        <v>3</v>
      </c>
      <c r="B4" s="14" t="s">
        <v>4</v>
      </c>
      <c r="C4" s="15" t="s">
        <v>5</v>
      </c>
      <c r="D4" s="16"/>
      <c r="E4" s="17"/>
      <c r="F4" s="16"/>
      <c r="G4" s="16"/>
      <c r="H4" s="16"/>
      <c r="I4" s="35"/>
      <c r="J4" s="36" t="s">
        <v>6</v>
      </c>
      <c r="K4" s="15"/>
      <c r="L4" s="19"/>
      <c r="M4" s="15"/>
      <c r="N4" s="15"/>
      <c r="O4" s="15"/>
      <c r="P4" s="37" t="s">
        <v>7</v>
      </c>
      <c r="Q4" s="73" t="s">
        <v>8</v>
      </c>
    </row>
    <row r="5" ht="33" customHeight="1" spans="1:17">
      <c r="A5" s="14"/>
      <c r="B5" s="14"/>
      <c r="C5" s="18" t="s">
        <v>9</v>
      </c>
      <c r="D5" s="18" t="s">
        <v>10</v>
      </c>
      <c r="E5" s="19" t="s">
        <v>11</v>
      </c>
      <c r="F5" s="20" t="s">
        <v>12</v>
      </c>
      <c r="G5" s="20" t="s">
        <v>13</v>
      </c>
      <c r="H5" s="20" t="s">
        <v>14</v>
      </c>
      <c r="I5" s="35"/>
      <c r="J5" s="38" t="s">
        <v>9</v>
      </c>
      <c r="K5" s="18" t="s">
        <v>10</v>
      </c>
      <c r="L5" s="19" t="s">
        <v>11</v>
      </c>
      <c r="M5" s="15" t="s">
        <v>12</v>
      </c>
      <c r="N5" s="20" t="s">
        <v>13</v>
      </c>
      <c r="O5" s="20" t="s">
        <v>14</v>
      </c>
      <c r="P5" s="39"/>
      <c r="Q5" s="73"/>
    </row>
    <row r="6" ht="30" customHeight="1" spans="1:17">
      <c r="A6" s="21" t="s">
        <v>15</v>
      </c>
      <c r="B6" s="22" t="s">
        <v>16</v>
      </c>
      <c r="C6" s="23">
        <v>13912.27</v>
      </c>
      <c r="D6" s="23">
        <v>1840.81</v>
      </c>
      <c r="E6" s="23">
        <v>385</v>
      </c>
      <c r="F6" s="23">
        <f>F7+F11+F15+F19+F23+F27+F31+F34+F37+F41</f>
        <v>16138.06</v>
      </c>
      <c r="G6" s="23">
        <v>74859.22</v>
      </c>
      <c r="H6" s="23">
        <v>2155.79</v>
      </c>
      <c r="I6" s="35"/>
      <c r="J6" s="40">
        <v>15280.78</v>
      </c>
      <c r="K6" s="23">
        <v>1840.81</v>
      </c>
      <c r="L6" s="41">
        <v>605</v>
      </c>
      <c r="M6" s="42">
        <f>M7+M11+M15+M19+M23+M27+M31+M34+M37+M41</f>
        <v>17726.57</v>
      </c>
      <c r="N6" s="42">
        <v>74859.22</v>
      </c>
      <c r="O6" s="42">
        <v>2368</v>
      </c>
      <c r="P6" s="43">
        <f>M6-F6</f>
        <v>1588.51</v>
      </c>
      <c r="Q6" s="74"/>
    </row>
    <row r="7" ht="21" customHeight="1" spans="1:17">
      <c r="A7" s="24" t="s">
        <v>17</v>
      </c>
      <c r="B7" s="25" t="s">
        <v>18</v>
      </c>
      <c r="C7" s="24">
        <v>3086.6</v>
      </c>
      <c r="D7" s="24">
        <v>489.92</v>
      </c>
      <c r="E7" s="24"/>
      <c r="F7" s="26">
        <f>F8+F9+F10</f>
        <v>3576.53</v>
      </c>
      <c r="G7" s="24">
        <v>11372</v>
      </c>
      <c r="H7" s="24">
        <v>3145.03</v>
      </c>
      <c r="I7" s="35"/>
      <c r="J7" s="44">
        <v>3906.37</v>
      </c>
      <c r="K7" s="24">
        <v>489.92</v>
      </c>
      <c r="L7" s="45">
        <v>605</v>
      </c>
      <c r="M7" s="46">
        <f>M8+M9+M10</f>
        <v>4396.29</v>
      </c>
      <c r="N7" s="24">
        <v>11372</v>
      </c>
      <c r="O7" s="24">
        <v>3865.89</v>
      </c>
      <c r="P7" s="47">
        <f t="shared" ref="P7:P38" si="0">M7-F7</f>
        <v>819.76</v>
      </c>
      <c r="Q7" s="74"/>
    </row>
    <row r="8" ht="21" customHeight="1" spans="1:17">
      <c r="A8" s="24">
        <v>1</v>
      </c>
      <c r="B8" s="25" t="s">
        <v>19</v>
      </c>
      <c r="C8" s="24">
        <v>2841.93</v>
      </c>
      <c r="D8" s="24"/>
      <c r="E8" s="24"/>
      <c r="F8" s="24">
        <f t="shared" ref="F8:F14" si="1">SUM(C8+D8+E8)</f>
        <v>2841.93</v>
      </c>
      <c r="G8" s="24">
        <v>11372</v>
      </c>
      <c r="H8" s="24">
        <v>2499.06</v>
      </c>
      <c r="I8" s="35"/>
      <c r="J8" s="44">
        <v>3661.69</v>
      </c>
      <c r="K8" s="24"/>
      <c r="L8" s="45"/>
      <c r="M8" s="24">
        <f t="shared" ref="M8:M10" si="2">SUM(J8+K8+L8)</f>
        <v>3661.69</v>
      </c>
      <c r="N8" s="24">
        <v>11372</v>
      </c>
      <c r="O8" s="24">
        <v>3219.92</v>
      </c>
      <c r="P8" s="47">
        <f t="shared" si="0"/>
        <v>819.76</v>
      </c>
      <c r="Q8" s="75"/>
    </row>
    <row r="9" ht="21" customHeight="1" spans="1:17">
      <c r="A9" s="24">
        <v>2</v>
      </c>
      <c r="B9" s="25" t="s">
        <v>20</v>
      </c>
      <c r="C9" s="24">
        <v>244.68</v>
      </c>
      <c r="D9" s="24"/>
      <c r="E9" s="24"/>
      <c r="F9" s="24">
        <f t="shared" si="1"/>
        <v>244.68</v>
      </c>
      <c r="G9" s="24">
        <v>11372</v>
      </c>
      <c r="H9" s="24">
        <v>215.16</v>
      </c>
      <c r="I9" s="35"/>
      <c r="J9" s="44">
        <v>244.68</v>
      </c>
      <c r="K9" s="24"/>
      <c r="L9" s="45"/>
      <c r="M9" s="24">
        <f t="shared" si="2"/>
        <v>244.68</v>
      </c>
      <c r="N9" s="24">
        <v>11372</v>
      </c>
      <c r="O9" s="24">
        <v>215.16</v>
      </c>
      <c r="P9" s="48">
        <f t="shared" si="0"/>
        <v>0</v>
      </c>
      <c r="Q9" s="75"/>
    </row>
    <row r="10" ht="21" customHeight="1" spans="1:17">
      <c r="A10" s="24">
        <v>3</v>
      </c>
      <c r="B10" s="25" t="s">
        <v>21</v>
      </c>
      <c r="C10" s="24"/>
      <c r="D10" s="24">
        <v>489.92</v>
      </c>
      <c r="E10" s="24"/>
      <c r="F10" s="24">
        <f t="shared" si="1"/>
        <v>489.92</v>
      </c>
      <c r="G10" s="24">
        <v>11372</v>
      </c>
      <c r="H10" s="24">
        <v>430.8</v>
      </c>
      <c r="I10" s="35"/>
      <c r="J10" s="44"/>
      <c r="K10" s="24">
        <v>489.92</v>
      </c>
      <c r="L10" s="45"/>
      <c r="M10" s="24">
        <f t="shared" si="2"/>
        <v>489.92</v>
      </c>
      <c r="N10" s="24">
        <v>11372</v>
      </c>
      <c r="O10" s="24">
        <v>430.82</v>
      </c>
      <c r="P10" s="48">
        <f t="shared" si="0"/>
        <v>0</v>
      </c>
      <c r="Q10" s="75"/>
    </row>
    <row r="11" ht="21" customHeight="1" spans="1:17">
      <c r="A11" s="24" t="s">
        <v>22</v>
      </c>
      <c r="B11" s="25" t="s">
        <v>23</v>
      </c>
      <c r="C11" s="24">
        <v>3243.05</v>
      </c>
      <c r="D11" s="24">
        <v>425.84</v>
      </c>
      <c r="E11" s="24"/>
      <c r="F11" s="26">
        <f>F12+F13+F14</f>
        <v>3668.89</v>
      </c>
      <c r="G11" s="24">
        <v>19669.55</v>
      </c>
      <c r="H11" s="24">
        <v>1865.26</v>
      </c>
      <c r="I11" s="35"/>
      <c r="J11" s="44">
        <v>3243.05</v>
      </c>
      <c r="K11" s="24">
        <v>425.84</v>
      </c>
      <c r="L11" s="45"/>
      <c r="M11" s="46">
        <f>M12+M13+M14</f>
        <v>3668.89</v>
      </c>
      <c r="N11" s="24">
        <v>19669.55</v>
      </c>
      <c r="O11" s="24">
        <v>1865.26</v>
      </c>
      <c r="P11" s="48">
        <f t="shared" si="0"/>
        <v>0</v>
      </c>
      <c r="Q11" s="75"/>
    </row>
    <row r="12" ht="21" customHeight="1" spans="1:17">
      <c r="A12" s="24">
        <v>1</v>
      </c>
      <c r="B12" s="25" t="s">
        <v>24</v>
      </c>
      <c r="C12" s="24">
        <v>2427.1</v>
      </c>
      <c r="D12" s="24"/>
      <c r="E12" s="24"/>
      <c r="F12" s="24">
        <f t="shared" si="1"/>
        <v>2427.1</v>
      </c>
      <c r="G12" s="24">
        <v>19669.55</v>
      </c>
      <c r="H12" s="24">
        <v>1233.94</v>
      </c>
      <c r="I12" s="35"/>
      <c r="J12" s="44">
        <v>2427.1</v>
      </c>
      <c r="K12" s="24"/>
      <c r="L12" s="45"/>
      <c r="M12" s="24">
        <f t="shared" ref="M12:M14" si="3">SUM(J12+K12+L12)</f>
        <v>2427.1</v>
      </c>
      <c r="N12" s="24">
        <v>19669.55</v>
      </c>
      <c r="O12" s="24">
        <v>1233.94</v>
      </c>
      <c r="P12" s="48">
        <f t="shared" si="0"/>
        <v>0</v>
      </c>
      <c r="Q12" s="75"/>
    </row>
    <row r="13" ht="21" customHeight="1" spans="1:17">
      <c r="A13" s="24">
        <v>2</v>
      </c>
      <c r="B13" s="25" t="s">
        <v>25</v>
      </c>
      <c r="C13" s="24">
        <v>815.95</v>
      </c>
      <c r="D13" s="24"/>
      <c r="E13" s="24"/>
      <c r="F13" s="24">
        <f t="shared" si="1"/>
        <v>815.95</v>
      </c>
      <c r="G13" s="24">
        <v>19669.55</v>
      </c>
      <c r="H13" s="24">
        <v>414.83</v>
      </c>
      <c r="I13" s="35"/>
      <c r="J13" s="44">
        <v>815.95</v>
      </c>
      <c r="K13" s="24"/>
      <c r="L13" s="45"/>
      <c r="M13" s="24">
        <f t="shared" si="3"/>
        <v>815.95</v>
      </c>
      <c r="N13" s="24">
        <v>19669.55</v>
      </c>
      <c r="O13" s="24">
        <v>414.83</v>
      </c>
      <c r="P13" s="48">
        <f t="shared" si="0"/>
        <v>0</v>
      </c>
      <c r="Q13" s="75"/>
    </row>
    <row r="14" ht="21" customHeight="1" spans="1:17">
      <c r="A14" s="24">
        <v>3</v>
      </c>
      <c r="B14" s="25" t="s">
        <v>26</v>
      </c>
      <c r="C14" s="24"/>
      <c r="D14" s="24">
        <v>425.84</v>
      </c>
      <c r="E14" s="24"/>
      <c r="F14" s="24">
        <f t="shared" si="1"/>
        <v>425.84</v>
      </c>
      <c r="G14" s="24">
        <v>19669.55</v>
      </c>
      <c r="H14" s="24">
        <v>216.5</v>
      </c>
      <c r="I14" s="35"/>
      <c r="J14" s="44"/>
      <c r="K14" s="24">
        <v>425.84</v>
      </c>
      <c r="L14" s="45"/>
      <c r="M14" s="24">
        <f t="shared" si="3"/>
        <v>425.84</v>
      </c>
      <c r="N14" s="24">
        <v>19669.55</v>
      </c>
      <c r="O14" s="24">
        <v>216.5</v>
      </c>
      <c r="P14" s="48">
        <f t="shared" si="0"/>
        <v>0</v>
      </c>
      <c r="Q14" s="75"/>
    </row>
    <row r="15" ht="21" customHeight="1" spans="1:17">
      <c r="A15" s="24" t="s">
        <v>27</v>
      </c>
      <c r="B15" s="25" t="s">
        <v>28</v>
      </c>
      <c r="C15" s="24">
        <v>2586.65</v>
      </c>
      <c r="D15" s="24">
        <v>332.92</v>
      </c>
      <c r="E15" s="24"/>
      <c r="F15" s="26">
        <f>F16+F17+F18</f>
        <v>2919.57</v>
      </c>
      <c r="G15" s="24">
        <v>15507</v>
      </c>
      <c r="H15" s="24">
        <v>1882.74</v>
      </c>
      <c r="I15" s="35"/>
      <c r="J15" s="44">
        <v>2586.65</v>
      </c>
      <c r="K15" s="24">
        <v>332.92</v>
      </c>
      <c r="L15" s="45"/>
      <c r="M15" s="46">
        <f>M16+M17+M18</f>
        <v>2919.57</v>
      </c>
      <c r="N15" s="24">
        <v>15507</v>
      </c>
      <c r="O15" s="24">
        <v>1882.74</v>
      </c>
      <c r="P15" s="48">
        <f t="shared" si="0"/>
        <v>0</v>
      </c>
      <c r="Q15" s="75"/>
    </row>
    <row r="16" ht="21" customHeight="1" spans="1:17">
      <c r="A16" s="24">
        <v>1</v>
      </c>
      <c r="B16" s="25" t="s">
        <v>29</v>
      </c>
      <c r="C16" s="24">
        <v>1938.98</v>
      </c>
      <c r="D16" s="24"/>
      <c r="E16" s="24"/>
      <c r="F16" s="24">
        <f t="shared" ref="F16:F18" si="4">SUM(C16+D16+E16)</f>
        <v>1938.98</v>
      </c>
      <c r="G16" s="24">
        <v>15507</v>
      </c>
      <c r="H16" s="24">
        <v>1250.39</v>
      </c>
      <c r="I16" s="35"/>
      <c r="J16" s="44">
        <v>1938.98</v>
      </c>
      <c r="K16" s="24"/>
      <c r="L16" s="45"/>
      <c r="M16" s="24">
        <f t="shared" ref="M16:M18" si="5">SUM(J16+K16+L16)</f>
        <v>1938.98</v>
      </c>
      <c r="N16" s="24">
        <v>15507</v>
      </c>
      <c r="O16" s="24">
        <v>1250.39</v>
      </c>
      <c r="P16" s="48">
        <f t="shared" si="0"/>
        <v>0</v>
      </c>
      <c r="Q16" s="75"/>
    </row>
    <row r="17" ht="21" customHeight="1" spans="1:17">
      <c r="A17" s="24">
        <v>2</v>
      </c>
      <c r="B17" s="25" t="s">
        <v>30</v>
      </c>
      <c r="C17" s="24">
        <v>647.67</v>
      </c>
      <c r="D17" s="24"/>
      <c r="E17" s="24"/>
      <c r="F17" s="24">
        <f t="shared" si="4"/>
        <v>647.67</v>
      </c>
      <c r="G17" s="24">
        <v>15507</v>
      </c>
      <c r="H17" s="24">
        <v>417.66</v>
      </c>
      <c r="I17" s="35"/>
      <c r="J17" s="44">
        <v>647.67</v>
      </c>
      <c r="K17" s="24"/>
      <c r="L17" s="45"/>
      <c r="M17" s="24">
        <f t="shared" si="5"/>
        <v>647.67</v>
      </c>
      <c r="N17" s="24">
        <v>15507</v>
      </c>
      <c r="O17" s="24">
        <v>417.66</v>
      </c>
      <c r="P17" s="48">
        <f t="shared" si="0"/>
        <v>0</v>
      </c>
      <c r="Q17" s="75"/>
    </row>
    <row r="18" ht="21" customHeight="1" spans="1:17">
      <c r="A18" s="24">
        <v>3</v>
      </c>
      <c r="B18" s="25" t="s">
        <v>31</v>
      </c>
      <c r="C18" s="24"/>
      <c r="D18" s="24">
        <v>332.92</v>
      </c>
      <c r="E18" s="24"/>
      <c r="F18" s="24">
        <f t="shared" si="4"/>
        <v>332.92</v>
      </c>
      <c r="G18" s="24">
        <v>15507</v>
      </c>
      <c r="H18" s="24">
        <v>214.69</v>
      </c>
      <c r="I18" s="35"/>
      <c r="J18" s="44"/>
      <c r="K18" s="24">
        <v>332.92</v>
      </c>
      <c r="L18" s="45"/>
      <c r="M18" s="24">
        <f t="shared" si="5"/>
        <v>332.92</v>
      </c>
      <c r="N18" s="24">
        <v>15507</v>
      </c>
      <c r="O18" s="24">
        <v>214.69</v>
      </c>
      <c r="P18" s="48">
        <f t="shared" si="0"/>
        <v>0</v>
      </c>
      <c r="Q18" s="75"/>
    </row>
    <row r="19" ht="21" customHeight="1" spans="1:17">
      <c r="A19" s="24" t="s">
        <v>32</v>
      </c>
      <c r="B19" s="25" t="s">
        <v>33</v>
      </c>
      <c r="C19" s="24">
        <v>2790.48</v>
      </c>
      <c r="D19" s="24">
        <v>363.02</v>
      </c>
      <c r="E19" s="24"/>
      <c r="F19" s="26">
        <f>SUM(F20:F22)</f>
        <v>3153.5</v>
      </c>
      <c r="G19" s="24">
        <v>17258.29</v>
      </c>
      <c r="H19" s="24">
        <v>1827.24</v>
      </c>
      <c r="I19" s="35"/>
      <c r="J19" s="44">
        <v>2790.48</v>
      </c>
      <c r="K19" s="24">
        <v>363.02</v>
      </c>
      <c r="L19" s="45"/>
      <c r="M19" s="46">
        <f>SUM(M20:M22)</f>
        <v>3153.5</v>
      </c>
      <c r="N19" s="24">
        <v>17258.29</v>
      </c>
      <c r="O19" s="24">
        <v>1827.24</v>
      </c>
      <c r="P19" s="48">
        <f t="shared" si="0"/>
        <v>0</v>
      </c>
      <c r="Q19" s="75"/>
    </row>
    <row r="20" ht="21" customHeight="1" spans="1:17">
      <c r="A20" s="24">
        <v>1</v>
      </c>
      <c r="B20" s="25" t="s">
        <v>34</v>
      </c>
      <c r="C20" s="24">
        <v>2078.09</v>
      </c>
      <c r="D20" s="24"/>
      <c r="E20" s="24"/>
      <c r="F20" s="24">
        <f t="shared" ref="F20:F22" si="6">SUM(C20+D20+E20)</f>
        <v>2078.09</v>
      </c>
      <c r="G20" s="24">
        <v>17258.29</v>
      </c>
      <c r="H20" s="24">
        <v>1204.11</v>
      </c>
      <c r="I20" s="35"/>
      <c r="J20" s="44">
        <v>2078.09</v>
      </c>
      <c r="K20" s="24"/>
      <c r="L20" s="45"/>
      <c r="M20" s="24">
        <f t="shared" ref="M20:M22" si="7">SUM(J20+K20+L20)</f>
        <v>2078.09</v>
      </c>
      <c r="N20" s="24">
        <v>17258.29</v>
      </c>
      <c r="O20" s="24">
        <v>1204.11</v>
      </c>
      <c r="P20" s="48">
        <f t="shared" si="0"/>
        <v>0</v>
      </c>
      <c r="Q20" s="75"/>
    </row>
    <row r="21" ht="21" customHeight="1" spans="1:17">
      <c r="A21" s="24">
        <v>2</v>
      </c>
      <c r="B21" s="25" t="s">
        <v>35</v>
      </c>
      <c r="C21" s="24">
        <v>712.39</v>
      </c>
      <c r="D21" s="24"/>
      <c r="E21" s="24"/>
      <c r="F21" s="24">
        <f t="shared" si="6"/>
        <v>712.39</v>
      </c>
      <c r="G21" s="24">
        <v>17258.29</v>
      </c>
      <c r="H21" s="24">
        <v>412.78</v>
      </c>
      <c r="I21" s="35"/>
      <c r="J21" s="44">
        <v>712.39</v>
      </c>
      <c r="K21" s="24"/>
      <c r="L21" s="45"/>
      <c r="M21" s="24">
        <f t="shared" si="7"/>
        <v>712.39</v>
      </c>
      <c r="N21" s="24">
        <v>17258.29</v>
      </c>
      <c r="O21" s="24">
        <v>412.78</v>
      </c>
      <c r="P21" s="48">
        <f t="shared" si="0"/>
        <v>0</v>
      </c>
      <c r="Q21" s="75"/>
    </row>
    <row r="22" ht="21" customHeight="1" spans="1:17">
      <c r="A22" s="24">
        <v>3</v>
      </c>
      <c r="B22" s="25" t="s">
        <v>36</v>
      </c>
      <c r="C22" s="24"/>
      <c r="D22" s="24">
        <v>363.02</v>
      </c>
      <c r="E22" s="24"/>
      <c r="F22" s="24">
        <f t="shared" si="6"/>
        <v>363.02</v>
      </c>
      <c r="G22" s="24">
        <v>17258.29</v>
      </c>
      <c r="H22" s="24">
        <v>210.34</v>
      </c>
      <c r="I22" s="35"/>
      <c r="J22" s="44"/>
      <c r="K22" s="24">
        <v>363.02</v>
      </c>
      <c r="L22" s="45"/>
      <c r="M22" s="24">
        <f t="shared" si="7"/>
        <v>363.02</v>
      </c>
      <c r="N22" s="24">
        <v>17258.29</v>
      </c>
      <c r="O22" s="24">
        <v>210.34</v>
      </c>
      <c r="P22" s="48">
        <f t="shared" si="0"/>
        <v>0</v>
      </c>
      <c r="Q22" s="75"/>
    </row>
    <row r="23" ht="21" customHeight="1" spans="1:17">
      <c r="A23" s="24" t="s">
        <v>37</v>
      </c>
      <c r="B23" s="25" t="s">
        <v>38</v>
      </c>
      <c r="C23" s="24">
        <v>1581.94</v>
      </c>
      <c r="D23" s="24">
        <v>200.23</v>
      </c>
      <c r="E23" s="24"/>
      <c r="F23" s="26">
        <f>SUM(F24:F26)</f>
        <v>1782.18</v>
      </c>
      <c r="G23" s="24">
        <v>9473.89</v>
      </c>
      <c r="H23" s="24">
        <v>1881.15</v>
      </c>
      <c r="I23" s="35"/>
      <c r="J23" s="44">
        <v>1581.94</v>
      </c>
      <c r="K23" s="24">
        <v>200.23</v>
      </c>
      <c r="L23" s="45"/>
      <c r="M23" s="46">
        <f>SUM(M24:M26)</f>
        <v>1782.18</v>
      </c>
      <c r="N23" s="24">
        <v>9473.89</v>
      </c>
      <c r="O23" s="24">
        <v>1881.15</v>
      </c>
      <c r="P23" s="48">
        <f t="shared" si="0"/>
        <v>0</v>
      </c>
      <c r="Q23" s="75"/>
    </row>
    <row r="24" ht="21" customHeight="1" spans="1:17">
      <c r="A24" s="24">
        <v>1</v>
      </c>
      <c r="B24" s="25" t="s">
        <v>39</v>
      </c>
      <c r="C24" s="24">
        <v>1186.7</v>
      </c>
      <c r="D24" s="24"/>
      <c r="E24" s="24"/>
      <c r="F24" s="24">
        <f t="shared" ref="F24:F26" si="8">SUM(C24+D24+E24)</f>
        <v>1186.7</v>
      </c>
      <c r="G24" s="24">
        <v>9473.89</v>
      </c>
      <c r="H24" s="24">
        <v>1252.6</v>
      </c>
      <c r="I24" s="35"/>
      <c r="J24" s="44">
        <v>1186.7</v>
      </c>
      <c r="K24" s="49"/>
      <c r="L24" s="45"/>
      <c r="M24" s="24">
        <f t="shared" ref="M24:M26" si="9">SUM(J24+K24+L24)</f>
        <v>1186.7</v>
      </c>
      <c r="N24" s="24">
        <v>9473.89</v>
      </c>
      <c r="O24" s="24">
        <v>1252.6</v>
      </c>
      <c r="P24" s="48">
        <f t="shared" si="0"/>
        <v>0</v>
      </c>
      <c r="Q24" s="75"/>
    </row>
    <row r="25" ht="21" customHeight="1" spans="1:17">
      <c r="A25" s="24">
        <v>2</v>
      </c>
      <c r="B25" s="25" t="s">
        <v>40</v>
      </c>
      <c r="C25" s="24">
        <v>395.25</v>
      </c>
      <c r="D25" s="24"/>
      <c r="E25" s="24"/>
      <c r="F25" s="24">
        <f t="shared" si="8"/>
        <v>395.25</v>
      </c>
      <c r="G25" s="24">
        <v>9473.89</v>
      </c>
      <c r="H25" s="24">
        <v>417.2</v>
      </c>
      <c r="I25" s="35"/>
      <c r="J25" s="44">
        <v>395.25</v>
      </c>
      <c r="K25" s="24"/>
      <c r="L25" s="45"/>
      <c r="M25" s="24">
        <f t="shared" si="9"/>
        <v>395.25</v>
      </c>
      <c r="N25" s="24">
        <v>9473.89</v>
      </c>
      <c r="O25" s="24">
        <v>417.2</v>
      </c>
      <c r="P25" s="48">
        <f t="shared" si="0"/>
        <v>0</v>
      </c>
      <c r="Q25" s="75"/>
    </row>
    <row r="26" ht="21" customHeight="1" spans="1:17">
      <c r="A26" s="24">
        <v>3</v>
      </c>
      <c r="B26" s="25" t="s">
        <v>41</v>
      </c>
      <c r="C26" s="24"/>
      <c r="D26" s="24">
        <v>200.23</v>
      </c>
      <c r="E26" s="24"/>
      <c r="F26" s="24">
        <f t="shared" si="8"/>
        <v>200.23</v>
      </c>
      <c r="G26" s="24">
        <v>9473.89</v>
      </c>
      <c r="H26" s="24">
        <v>211.35</v>
      </c>
      <c r="I26" s="35"/>
      <c r="J26" s="44"/>
      <c r="K26" s="24">
        <v>200.23</v>
      </c>
      <c r="L26" s="45"/>
      <c r="M26" s="24">
        <f t="shared" si="9"/>
        <v>200.23</v>
      </c>
      <c r="N26" s="24">
        <v>9473.89</v>
      </c>
      <c r="O26" s="24">
        <v>211.35</v>
      </c>
      <c r="P26" s="48">
        <f t="shared" si="0"/>
        <v>0</v>
      </c>
      <c r="Q26" s="75"/>
    </row>
    <row r="27" ht="21" customHeight="1" spans="1:17">
      <c r="A27" s="24" t="s">
        <v>42</v>
      </c>
      <c r="B27" s="25" t="s">
        <v>43</v>
      </c>
      <c r="C27" s="24">
        <v>217.54</v>
      </c>
      <c r="D27" s="24">
        <v>28.87</v>
      </c>
      <c r="E27" s="24"/>
      <c r="F27" s="26">
        <f>SUM(F28:F30)</f>
        <v>246.41</v>
      </c>
      <c r="G27" s="24">
        <v>1251.58</v>
      </c>
      <c r="H27" s="24">
        <v>1968.85</v>
      </c>
      <c r="I27" s="35"/>
      <c r="J27" s="44">
        <v>217.54</v>
      </c>
      <c r="K27" s="24">
        <v>28.87</v>
      </c>
      <c r="L27" s="45"/>
      <c r="M27" s="46">
        <f>SUM(M28:M30)</f>
        <v>246.41</v>
      </c>
      <c r="N27" s="24">
        <v>1251.58</v>
      </c>
      <c r="O27" s="24">
        <v>1968.85</v>
      </c>
      <c r="P27" s="48">
        <f t="shared" si="0"/>
        <v>0</v>
      </c>
      <c r="Q27" s="75"/>
    </row>
    <row r="28" ht="21" customHeight="1" spans="1:17">
      <c r="A28" s="24">
        <v>1</v>
      </c>
      <c r="B28" s="25" t="s">
        <v>44</v>
      </c>
      <c r="C28" s="24">
        <v>178.44</v>
      </c>
      <c r="D28" s="24"/>
      <c r="E28" s="24"/>
      <c r="F28" s="24">
        <f t="shared" ref="F28:F30" si="10">SUM(C28+D28+E28)</f>
        <v>178.44</v>
      </c>
      <c r="G28" s="24">
        <v>1251.58</v>
      </c>
      <c r="H28" s="24">
        <v>1425.7</v>
      </c>
      <c r="I28" s="35"/>
      <c r="J28" s="44">
        <v>178.44</v>
      </c>
      <c r="K28" s="24"/>
      <c r="L28" s="45"/>
      <c r="M28" s="24">
        <f t="shared" ref="M28:M30" si="11">SUM(J28+K28+L28)</f>
        <v>178.44</v>
      </c>
      <c r="N28" s="24">
        <v>1251.58</v>
      </c>
      <c r="O28" s="24">
        <v>1425.7</v>
      </c>
      <c r="P28" s="48">
        <f t="shared" si="0"/>
        <v>0</v>
      </c>
      <c r="Q28" s="75"/>
    </row>
    <row r="29" ht="21" customHeight="1" spans="1:17">
      <c r="A29" s="24">
        <v>2</v>
      </c>
      <c r="B29" s="25" t="s">
        <v>45</v>
      </c>
      <c r="C29" s="24">
        <v>39.1</v>
      </c>
      <c r="D29" s="24"/>
      <c r="E29" s="24"/>
      <c r="F29" s="24">
        <f t="shared" si="10"/>
        <v>39.1</v>
      </c>
      <c r="G29" s="24">
        <v>1251.58</v>
      </c>
      <c r="H29" s="24">
        <v>312.44</v>
      </c>
      <c r="I29" s="35"/>
      <c r="J29" s="44">
        <v>39.1</v>
      </c>
      <c r="K29" s="24"/>
      <c r="L29" s="45"/>
      <c r="M29" s="24">
        <f t="shared" si="11"/>
        <v>39.1</v>
      </c>
      <c r="N29" s="24">
        <v>1251.58</v>
      </c>
      <c r="O29" s="24">
        <v>312.44</v>
      </c>
      <c r="P29" s="48">
        <f t="shared" si="0"/>
        <v>0</v>
      </c>
      <c r="Q29" s="75"/>
    </row>
    <row r="30" ht="21" customHeight="1" spans="1:17">
      <c r="A30" s="24">
        <v>3</v>
      </c>
      <c r="B30" s="25" t="s">
        <v>46</v>
      </c>
      <c r="C30" s="24"/>
      <c r="D30" s="24">
        <v>28.87</v>
      </c>
      <c r="E30" s="24"/>
      <c r="F30" s="24">
        <f t="shared" si="10"/>
        <v>28.87</v>
      </c>
      <c r="G30" s="24">
        <v>1251.58</v>
      </c>
      <c r="H30" s="24">
        <v>230.71</v>
      </c>
      <c r="I30" s="35"/>
      <c r="J30" s="44"/>
      <c r="K30" s="24">
        <v>28.87</v>
      </c>
      <c r="L30" s="45"/>
      <c r="M30" s="24">
        <f t="shared" si="11"/>
        <v>28.87</v>
      </c>
      <c r="N30" s="24">
        <v>1251.58</v>
      </c>
      <c r="O30" s="24">
        <v>230.71</v>
      </c>
      <c r="P30" s="48">
        <f t="shared" si="0"/>
        <v>0</v>
      </c>
      <c r="Q30" s="75"/>
    </row>
    <row r="31" ht="21" customHeight="1" spans="1:17">
      <c r="A31" s="24" t="s">
        <v>47</v>
      </c>
      <c r="B31" s="25" t="s">
        <v>48</v>
      </c>
      <c r="C31" s="24">
        <v>18.18</v>
      </c>
      <c r="D31" s="24"/>
      <c r="E31" s="24"/>
      <c r="F31" s="26">
        <f>SUM(F32:F33)</f>
        <v>18.17</v>
      </c>
      <c r="G31" s="24">
        <v>96</v>
      </c>
      <c r="H31" s="24">
        <v>1893.5</v>
      </c>
      <c r="I31" s="35"/>
      <c r="J31" s="44">
        <v>18.18</v>
      </c>
      <c r="K31" s="24"/>
      <c r="L31" s="45"/>
      <c r="M31" s="46">
        <f>SUM(M32:M33)</f>
        <v>18.17</v>
      </c>
      <c r="N31" s="24">
        <v>96</v>
      </c>
      <c r="O31" s="24">
        <v>1893.5</v>
      </c>
      <c r="P31" s="48">
        <f t="shared" si="0"/>
        <v>0</v>
      </c>
      <c r="Q31" s="75"/>
    </row>
    <row r="32" ht="21" customHeight="1" spans="1:17">
      <c r="A32" s="24">
        <v>1</v>
      </c>
      <c r="B32" s="25" t="s">
        <v>49</v>
      </c>
      <c r="C32" s="24">
        <v>14.5</v>
      </c>
      <c r="D32" s="24"/>
      <c r="E32" s="24"/>
      <c r="F32" s="24">
        <f t="shared" ref="F32:F36" si="12">SUM(C32+D32+E32)</f>
        <v>14.5</v>
      </c>
      <c r="G32" s="24">
        <v>96</v>
      </c>
      <c r="H32" s="24">
        <v>1510.76</v>
      </c>
      <c r="I32" s="35"/>
      <c r="J32" s="44">
        <v>14.5</v>
      </c>
      <c r="K32" s="24"/>
      <c r="L32" s="45"/>
      <c r="M32" s="24">
        <f t="shared" ref="M32:M36" si="13">SUM(J32+K32+L32)</f>
        <v>14.5</v>
      </c>
      <c r="N32" s="24">
        <v>96</v>
      </c>
      <c r="O32" s="24">
        <v>1510.76</v>
      </c>
      <c r="P32" s="48">
        <f t="shared" si="0"/>
        <v>0</v>
      </c>
      <c r="Q32" s="75"/>
    </row>
    <row r="33" ht="21" customHeight="1" spans="1:17">
      <c r="A33" s="24">
        <v>2</v>
      </c>
      <c r="B33" s="25" t="s">
        <v>50</v>
      </c>
      <c r="C33" s="24">
        <v>3.67</v>
      </c>
      <c r="D33" s="24"/>
      <c r="E33" s="24"/>
      <c r="F33" s="24">
        <f t="shared" si="12"/>
        <v>3.67</v>
      </c>
      <c r="G33" s="24">
        <v>96</v>
      </c>
      <c r="H33" s="24">
        <v>382.74</v>
      </c>
      <c r="I33" s="35"/>
      <c r="J33" s="44">
        <v>3.67</v>
      </c>
      <c r="K33" s="24"/>
      <c r="L33" s="45"/>
      <c r="M33" s="24">
        <f t="shared" si="13"/>
        <v>3.67</v>
      </c>
      <c r="N33" s="24">
        <v>96</v>
      </c>
      <c r="O33" s="24">
        <v>382.74</v>
      </c>
      <c r="P33" s="48">
        <f t="shared" si="0"/>
        <v>0</v>
      </c>
      <c r="Q33" s="75"/>
    </row>
    <row r="34" ht="21" customHeight="1" spans="1:17">
      <c r="A34" s="24" t="s">
        <v>51</v>
      </c>
      <c r="B34" s="25" t="s">
        <v>52</v>
      </c>
      <c r="C34" s="24">
        <v>18.18</v>
      </c>
      <c r="D34" s="24"/>
      <c r="E34" s="24"/>
      <c r="F34" s="26">
        <f>SUM(F35:F36)</f>
        <v>18.17</v>
      </c>
      <c r="G34" s="24">
        <v>96</v>
      </c>
      <c r="H34" s="24">
        <v>1893.5</v>
      </c>
      <c r="I34" s="35"/>
      <c r="J34" s="44">
        <v>18.18</v>
      </c>
      <c r="K34" s="24"/>
      <c r="L34" s="45"/>
      <c r="M34" s="46">
        <f>SUM(M35:M36)</f>
        <v>18.17</v>
      </c>
      <c r="N34" s="24">
        <v>96</v>
      </c>
      <c r="O34" s="24">
        <v>1893.5</v>
      </c>
      <c r="P34" s="48">
        <f t="shared" si="0"/>
        <v>0</v>
      </c>
      <c r="Q34" s="75"/>
    </row>
    <row r="35" ht="21" customHeight="1" spans="1:17">
      <c r="A35" s="24">
        <v>1</v>
      </c>
      <c r="B35" s="25" t="s">
        <v>53</v>
      </c>
      <c r="C35" s="24">
        <v>14.5</v>
      </c>
      <c r="D35" s="24"/>
      <c r="E35" s="24"/>
      <c r="F35" s="24">
        <f t="shared" si="12"/>
        <v>14.5</v>
      </c>
      <c r="G35" s="24">
        <v>96</v>
      </c>
      <c r="H35" s="24">
        <v>1510.76</v>
      </c>
      <c r="I35" s="35"/>
      <c r="J35" s="44">
        <v>14.5</v>
      </c>
      <c r="K35" s="24"/>
      <c r="L35" s="45"/>
      <c r="M35" s="24">
        <f t="shared" si="13"/>
        <v>14.5</v>
      </c>
      <c r="N35" s="24">
        <v>96</v>
      </c>
      <c r="O35" s="24">
        <v>1510.76</v>
      </c>
      <c r="P35" s="48">
        <f t="shared" si="0"/>
        <v>0</v>
      </c>
      <c r="Q35" s="75"/>
    </row>
    <row r="36" ht="21" customHeight="1" spans="1:17">
      <c r="A36" s="24">
        <v>2</v>
      </c>
      <c r="B36" s="25" t="s">
        <v>54</v>
      </c>
      <c r="C36" s="24">
        <v>3.67</v>
      </c>
      <c r="D36" s="24"/>
      <c r="E36" s="24"/>
      <c r="F36" s="24">
        <f t="shared" si="12"/>
        <v>3.67</v>
      </c>
      <c r="G36" s="24">
        <v>96</v>
      </c>
      <c r="H36" s="24">
        <v>382.74</v>
      </c>
      <c r="I36" s="35"/>
      <c r="J36" s="44">
        <v>3.67</v>
      </c>
      <c r="K36" s="24"/>
      <c r="L36" s="45"/>
      <c r="M36" s="24">
        <f t="shared" si="13"/>
        <v>3.67</v>
      </c>
      <c r="N36" s="24">
        <v>96</v>
      </c>
      <c r="O36" s="24">
        <v>382.74</v>
      </c>
      <c r="P36" s="48">
        <f t="shared" si="0"/>
        <v>0</v>
      </c>
      <c r="Q36" s="75"/>
    </row>
    <row r="37" ht="21" customHeight="1" spans="1:17">
      <c r="A37" s="24" t="s">
        <v>55</v>
      </c>
      <c r="B37" s="25" t="s">
        <v>56</v>
      </c>
      <c r="C37" s="24">
        <v>369.64</v>
      </c>
      <c r="D37" s="24"/>
      <c r="E37" s="24"/>
      <c r="F37" s="26">
        <f>SUM(F38:F40)</f>
        <v>369.64</v>
      </c>
      <c r="G37" s="24"/>
      <c r="H37" s="24"/>
      <c r="I37" s="35"/>
      <c r="J37" s="44">
        <v>918.39</v>
      </c>
      <c r="K37" s="24"/>
      <c r="L37" s="45"/>
      <c r="M37" s="46">
        <f>SUM(M38:M40)</f>
        <v>918.39</v>
      </c>
      <c r="N37" s="24"/>
      <c r="O37" s="24"/>
      <c r="P37" s="47">
        <f t="shared" si="0"/>
        <v>548.75</v>
      </c>
      <c r="Q37" s="75"/>
    </row>
    <row r="38" ht="21" customHeight="1" spans="1:17">
      <c r="A38" s="24">
        <v>1</v>
      </c>
      <c r="B38" s="25" t="s">
        <v>57</v>
      </c>
      <c r="C38" s="24">
        <v>194.99</v>
      </c>
      <c r="D38" s="24"/>
      <c r="E38" s="24"/>
      <c r="F38" s="24">
        <f t="shared" ref="F38:F40" si="14">SUM(C38+D38+E38)</f>
        <v>194.99</v>
      </c>
      <c r="G38" s="24"/>
      <c r="H38" s="24"/>
      <c r="I38" s="35"/>
      <c r="J38" s="44">
        <v>588.82</v>
      </c>
      <c r="K38" s="24"/>
      <c r="L38" s="45"/>
      <c r="M38" s="24">
        <f t="shared" ref="M38:M40" si="15">SUM(J38+K38+L38)</f>
        <v>588.82</v>
      </c>
      <c r="N38" s="24"/>
      <c r="O38" s="24"/>
      <c r="P38" s="47">
        <f t="shared" si="0"/>
        <v>393.83</v>
      </c>
      <c r="Q38" s="75"/>
    </row>
    <row r="39" ht="21" customHeight="1" spans="1:17">
      <c r="A39" s="24">
        <v>2</v>
      </c>
      <c r="B39" s="25" t="s">
        <v>58</v>
      </c>
      <c r="C39" s="24">
        <v>69.72</v>
      </c>
      <c r="D39" s="24"/>
      <c r="E39" s="24"/>
      <c r="F39" s="24">
        <f t="shared" si="14"/>
        <v>69.72</v>
      </c>
      <c r="G39" s="24"/>
      <c r="H39" s="24"/>
      <c r="I39" s="35"/>
      <c r="J39" s="44">
        <v>105.34</v>
      </c>
      <c r="K39" s="24"/>
      <c r="L39" s="45"/>
      <c r="M39" s="24">
        <f t="shared" si="15"/>
        <v>105.34</v>
      </c>
      <c r="N39" s="24"/>
      <c r="O39" s="24"/>
      <c r="P39" s="47">
        <f t="shared" ref="P39:P59" si="16">M39-F39</f>
        <v>35.62</v>
      </c>
      <c r="Q39" s="75"/>
    </row>
    <row r="40" ht="21" customHeight="1" spans="1:17">
      <c r="A40" s="24">
        <v>3</v>
      </c>
      <c r="B40" s="25" t="s">
        <v>59</v>
      </c>
      <c r="C40" s="24">
        <v>104.93</v>
      </c>
      <c r="D40" s="24"/>
      <c r="E40" s="24"/>
      <c r="F40" s="24">
        <f t="shared" si="14"/>
        <v>104.93</v>
      </c>
      <c r="G40" s="24"/>
      <c r="H40" s="24"/>
      <c r="I40" s="35"/>
      <c r="J40" s="44">
        <v>224.23</v>
      </c>
      <c r="K40" s="24"/>
      <c r="L40" s="45"/>
      <c r="M40" s="24">
        <f t="shared" si="15"/>
        <v>224.23</v>
      </c>
      <c r="N40" s="24"/>
      <c r="O40" s="24"/>
      <c r="P40" s="47">
        <f t="shared" si="16"/>
        <v>119.3</v>
      </c>
      <c r="Q40" s="75"/>
    </row>
    <row r="41" ht="21" customHeight="1" spans="1:17">
      <c r="A41" s="24" t="s">
        <v>60</v>
      </c>
      <c r="B41" s="25" t="s">
        <v>61</v>
      </c>
      <c r="C41" s="24"/>
      <c r="D41" s="24"/>
      <c r="E41" s="24">
        <v>385</v>
      </c>
      <c r="F41" s="26">
        <f>SUM(E41)</f>
        <v>385</v>
      </c>
      <c r="G41" s="24"/>
      <c r="H41" s="24"/>
      <c r="I41" s="35"/>
      <c r="J41" s="44"/>
      <c r="K41" s="49"/>
      <c r="L41" s="45">
        <v>605</v>
      </c>
      <c r="M41" s="46">
        <f>SUM(L41)</f>
        <v>605</v>
      </c>
      <c r="N41" s="50" t="s">
        <v>62</v>
      </c>
      <c r="O41" s="51"/>
      <c r="P41" s="52">
        <f t="shared" si="16"/>
        <v>220</v>
      </c>
      <c r="Q41" s="76"/>
    </row>
    <row r="42" ht="30" customHeight="1" spans="1:17">
      <c r="A42" s="27" t="s">
        <v>63</v>
      </c>
      <c r="B42" s="28" t="s">
        <v>64</v>
      </c>
      <c r="C42" s="23"/>
      <c r="D42" s="23"/>
      <c r="E42" s="23">
        <v>1349.82</v>
      </c>
      <c r="F42" s="23">
        <f>SUM(F43:F55)</f>
        <v>1349.82</v>
      </c>
      <c r="G42" s="23">
        <v>74859.22</v>
      </c>
      <c r="H42" s="23">
        <v>180.3</v>
      </c>
      <c r="I42" s="35"/>
      <c r="J42" s="53"/>
      <c r="K42" s="54"/>
      <c r="L42" s="23">
        <v>1429.82</v>
      </c>
      <c r="M42" s="23">
        <f>SUM(M43:M55)</f>
        <v>1429.82</v>
      </c>
      <c r="N42" s="55">
        <v>74859.22</v>
      </c>
      <c r="O42" s="56">
        <v>191</v>
      </c>
      <c r="P42" s="43">
        <f t="shared" si="16"/>
        <v>80</v>
      </c>
      <c r="Q42" s="49"/>
    </row>
    <row r="43" ht="21" customHeight="1" spans="1:17">
      <c r="A43" s="24" t="s">
        <v>17</v>
      </c>
      <c r="B43" s="25" t="s">
        <v>65</v>
      </c>
      <c r="C43" s="24"/>
      <c r="D43" s="24"/>
      <c r="E43" s="24">
        <v>300</v>
      </c>
      <c r="F43" s="29">
        <f t="shared" ref="F43:F45" si="17">SUM(C43+D43+E43)</f>
        <v>300</v>
      </c>
      <c r="G43" s="24"/>
      <c r="H43" s="24"/>
      <c r="I43" s="35"/>
      <c r="J43" s="57"/>
      <c r="K43" s="58"/>
      <c r="L43" s="24">
        <v>300</v>
      </c>
      <c r="M43" s="59">
        <f t="shared" ref="M43:M55" si="18">SUM(J43+K43+L43)</f>
        <v>300</v>
      </c>
      <c r="N43" s="60"/>
      <c r="O43" s="58"/>
      <c r="P43" s="48">
        <f t="shared" si="16"/>
        <v>0</v>
      </c>
      <c r="Q43" s="77"/>
    </row>
    <row r="44" ht="21" customHeight="1" spans="1:17">
      <c r="A44" s="24" t="s">
        <v>22</v>
      </c>
      <c r="B44" s="25" t="s">
        <v>66</v>
      </c>
      <c r="C44" s="24"/>
      <c r="D44" s="24"/>
      <c r="E44" s="24">
        <v>299.66</v>
      </c>
      <c r="F44" s="29">
        <f t="shared" si="17"/>
        <v>299.66</v>
      </c>
      <c r="G44" s="24"/>
      <c r="H44" s="24"/>
      <c r="I44" s="35"/>
      <c r="J44" s="57"/>
      <c r="K44" s="58"/>
      <c r="L44" s="24">
        <v>299.66</v>
      </c>
      <c r="M44" s="59">
        <f t="shared" si="18"/>
        <v>299.66</v>
      </c>
      <c r="N44" s="61"/>
      <c r="O44" s="61"/>
      <c r="P44" s="48">
        <f t="shared" si="16"/>
        <v>0</v>
      </c>
      <c r="Q44" s="77"/>
    </row>
    <row r="45" ht="21" customHeight="1" spans="1:17">
      <c r="A45" s="24" t="s">
        <v>27</v>
      </c>
      <c r="B45" s="25" t="s">
        <v>67</v>
      </c>
      <c r="C45" s="24"/>
      <c r="D45" s="24"/>
      <c r="E45" s="24">
        <v>180.5</v>
      </c>
      <c r="F45" s="29">
        <f t="shared" si="17"/>
        <v>180.5</v>
      </c>
      <c r="G45" s="24"/>
      <c r="H45" s="24"/>
      <c r="I45" s="35"/>
      <c r="J45" s="57"/>
      <c r="K45" s="58"/>
      <c r="L45" s="24">
        <v>180.5</v>
      </c>
      <c r="M45" s="62">
        <f t="shared" si="18"/>
        <v>180.5</v>
      </c>
      <c r="N45" s="61"/>
      <c r="O45" s="61"/>
      <c r="P45" s="48">
        <f t="shared" si="16"/>
        <v>0</v>
      </c>
      <c r="Q45" s="77"/>
    </row>
    <row r="46" ht="24" customHeight="1" spans="1:17">
      <c r="A46" s="24" t="s">
        <v>32</v>
      </c>
      <c r="B46" s="25" t="s">
        <v>68</v>
      </c>
      <c r="C46" s="24"/>
      <c r="D46" s="24"/>
      <c r="E46" s="24">
        <v>90.86</v>
      </c>
      <c r="F46" s="29">
        <f t="shared" ref="F46:F55" si="19">SUM(C46+D46+E46)</f>
        <v>90.86</v>
      </c>
      <c r="G46" s="24"/>
      <c r="H46" s="24"/>
      <c r="I46" s="35"/>
      <c r="J46" s="57"/>
      <c r="K46" s="58"/>
      <c r="L46" s="24">
        <v>90.86</v>
      </c>
      <c r="M46" s="62">
        <f t="shared" si="18"/>
        <v>90.86</v>
      </c>
      <c r="N46" s="61"/>
      <c r="O46" s="61"/>
      <c r="P46" s="48">
        <f t="shared" si="16"/>
        <v>0</v>
      </c>
      <c r="Q46" s="78"/>
    </row>
    <row r="47" ht="21" customHeight="1" spans="1:17">
      <c r="A47" s="30" t="s">
        <v>37</v>
      </c>
      <c r="B47" s="25" t="s">
        <v>69</v>
      </c>
      <c r="C47" s="24"/>
      <c r="D47" s="24"/>
      <c r="E47" s="24">
        <v>115</v>
      </c>
      <c r="F47" s="29">
        <f t="shared" si="19"/>
        <v>115</v>
      </c>
      <c r="G47" s="24"/>
      <c r="H47" s="24"/>
      <c r="I47" s="35"/>
      <c r="J47" s="57"/>
      <c r="K47" s="58"/>
      <c r="L47" s="24">
        <v>135</v>
      </c>
      <c r="M47" s="62">
        <f t="shared" si="18"/>
        <v>135</v>
      </c>
      <c r="N47" s="61"/>
      <c r="O47" s="61"/>
      <c r="P47" s="47">
        <f t="shared" si="16"/>
        <v>20</v>
      </c>
      <c r="Q47" s="78"/>
    </row>
    <row r="48" ht="21" customHeight="1" spans="1:17">
      <c r="A48" s="30" t="s">
        <v>42</v>
      </c>
      <c r="B48" s="25" t="s">
        <v>70</v>
      </c>
      <c r="C48" s="24"/>
      <c r="D48" s="24"/>
      <c r="E48" s="24">
        <v>65.5</v>
      </c>
      <c r="F48" s="29">
        <f t="shared" si="19"/>
        <v>65.5</v>
      </c>
      <c r="G48" s="24"/>
      <c r="H48" s="24"/>
      <c r="I48" s="35"/>
      <c r="J48" s="57"/>
      <c r="K48" s="58"/>
      <c r="L48" s="24">
        <v>85.5</v>
      </c>
      <c r="M48" s="62">
        <f t="shared" si="18"/>
        <v>85.5</v>
      </c>
      <c r="N48" s="61"/>
      <c r="O48" s="61"/>
      <c r="P48" s="47">
        <f t="shared" si="16"/>
        <v>20</v>
      </c>
      <c r="Q48" s="78"/>
    </row>
    <row r="49" ht="21" customHeight="1" spans="1:17">
      <c r="A49" s="30" t="s">
        <v>47</v>
      </c>
      <c r="B49" s="25" t="s">
        <v>71</v>
      </c>
      <c r="C49" s="24"/>
      <c r="D49" s="24"/>
      <c r="E49" s="24">
        <v>140.69</v>
      </c>
      <c r="F49" s="29">
        <f t="shared" si="19"/>
        <v>140.69</v>
      </c>
      <c r="G49" s="24"/>
      <c r="H49" s="24"/>
      <c r="I49" s="35"/>
      <c r="J49" s="57"/>
      <c r="K49" s="58"/>
      <c r="L49" s="24">
        <v>140.69</v>
      </c>
      <c r="M49" s="62">
        <f t="shared" si="18"/>
        <v>140.69</v>
      </c>
      <c r="N49" s="61"/>
      <c r="O49" s="61"/>
      <c r="P49" s="48">
        <f t="shared" si="16"/>
        <v>0</v>
      </c>
      <c r="Q49" s="78"/>
    </row>
    <row r="50" ht="21" customHeight="1" spans="1:17">
      <c r="A50" s="30" t="s">
        <v>51</v>
      </c>
      <c r="B50" s="25" t="s">
        <v>72</v>
      </c>
      <c r="C50" s="24"/>
      <c r="D50" s="24"/>
      <c r="E50" s="24">
        <v>34.55</v>
      </c>
      <c r="F50" s="29">
        <f t="shared" si="19"/>
        <v>34.55</v>
      </c>
      <c r="G50" s="24"/>
      <c r="H50" s="24"/>
      <c r="I50" s="35"/>
      <c r="J50" s="57"/>
      <c r="K50" s="58"/>
      <c r="L50" s="24">
        <v>34.55</v>
      </c>
      <c r="M50" s="62">
        <f t="shared" si="18"/>
        <v>34.55</v>
      </c>
      <c r="N50" s="61"/>
      <c r="O50" s="61"/>
      <c r="P50" s="48">
        <f t="shared" si="16"/>
        <v>0</v>
      </c>
      <c r="Q50" s="79"/>
    </row>
    <row r="51" ht="30" customHeight="1" spans="1:17">
      <c r="A51" s="30" t="s">
        <v>55</v>
      </c>
      <c r="B51" s="25" t="s">
        <v>73</v>
      </c>
      <c r="C51" s="24"/>
      <c r="D51" s="24"/>
      <c r="E51" s="24">
        <v>53.84</v>
      </c>
      <c r="F51" s="29">
        <f t="shared" si="19"/>
        <v>53.84</v>
      </c>
      <c r="G51" s="24"/>
      <c r="H51" s="24"/>
      <c r="I51" s="35"/>
      <c r="J51" s="57"/>
      <c r="K51" s="58"/>
      <c r="L51" s="24">
        <v>53.84</v>
      </c>
      <c r="M51" s="62">
        <f t="shared" si="18"/>
        <v>53.84</v>
      </c>
      <c r="N51" s="61"/>
      <c r="O51" s="61"/>
      <c r="P51" s="48">
        <f t="shared" si="16"/>
        <v>0</v>
      </c>
      <c r="Q51" s="77"/>
    </row>
    <row r="52" ht="29" customHeight="1" spans="1:17">
      <c r="A52" s="30" t="s">
        <v>60</v>
      </c>
      <c r="B52" s="25" t="s">
        <v>74</v>
      </c>
      <c r="C52" s="24"/>
      <c r="D52" s="24"/>
      <c r="E52" s="24">
        <v>3.07</v>
      </c>
      <c r="F52" s="29">
        <f t="shared" si="19"/>
        <v>3.07</v>
      </c>
      <c r="G52" s="24"/>
      <c r="H52" s="24"/>
      <c r="I52" s="35"/>
      <c r="J52" s="57"/>
      <c r="K52" s="58"/>
      <c r="L52" s="24">
        <v>3.07</v>
      </c>
      <c r="M52" s="62">
        <f t="shared" si="18"/>
        <v>3.07</v>
      </c>
      <c r="N52" s="61"/>
      <c r="O52" s="61"/>
      <c r="P52" s="48">
        <f t="shared" si="16"/>
        <v>0</v>
      </c>
      <c r="Q52" s="77"/>
    </row>
    <row r="53" ht="23" customHeight="1" spans="1:17">
      <c r="A53" s="30" t="s">
        <v>75</v>
      </c>
      <c r="B53" s="25" t="s">
        <v>76</v>
      </c>
      <c r="C53" s="24"/>
      <c r="D53" s="24"/>
      <c r="E53" s="24">
        <v>30.77</v>
      </c>
      <c r="F53" s="29">
        <f t="shared" si="19"/>
        <v>30.77</v>
      </c>
      <c r="G53" s="24"/>
      <c r="H53" s="24"/>
      <c r="I53" s="35"/>
      <c r="J53" s="57"/>
      <c r="K53" s="58"/>
      <c r="L53" s="24">
        <v>70.77</v>
      </c>
      <c r="M53" s="62">
        <f t="shared" si="18"/>
        <v>70.77</v>
      </c>
      <c r="N53" s="61"/>
      <c r="O53" s="61"/>
      <c r="P53" s="47">
        <f t="shared" si="16"/>
        <v>40</v>
      </c>
      <c r="Q53" s="77"/>
    </row>
    <row r="54" ht="21" customHeight="1" spans="1:17">
      <c r="A54" s="30" t="s">
        <v>77</v>
      </c>
      <c r="B54" s="25" t="s">
        <v>78</v>
      </c>
      <c r="C54" s="24"/>
      <c r="D54" s="24"/>
      <c r="E54" s="24">
        <v>15.38</v>
      </c>
      <c r="F54" s="29">
        <f t="shared" si="19"/>
        <v>15.38</v>
      </c>
      <c r="G54" s="24"/>
      <c r="H54" s="24"/>
      <c r="I54" s="35"/>
      <c r="J54" s="57"/>
      <c r="K54" s="58"/>
      <c r="L54" s="24">
        <v>15.38</v>
      </c>
      <c r="M54" s="62">
        <f t="shared" si="18"/>
        <v>15.38</v>
      </c>
      <c r="N54" s="61"/>
      <c r="O54" s="61"/>
      <c r="P54" s="48">
        <f t="shared" si="16"/>
        <v>0</v>
      </c>
      <c r="Q54" s="78"/>
    </row>
    <row r="55" ht="21" customHeight="1" spans="1:17">
      <c r="A55" s="30" t="s">
        <v>79</v>
      </c>
      <c r="B55" s="25" t="s">
        <v>80</v>
      </c>
      <c r="C55" s="24"/>
      <c r="D55" s="24"/>
      <c r="E55" s="24">
        <v>20</v>
      </c>
      <c r="F55" s="29">
        <f t="shared" si="19"/>
        <v>20</v>
      </c>
      <c r="G55" s="24"/>
      <c r="H55" s="24"/>
      <c r="I55" s="35"/>
      <c r="J55" s="57"/>
      <c r="K55" s="58"/>
      <c r="L55" s="24">
        <v>20</v>
      </c>
      <c r="M55" s="62">
        <f t="shared" si="18"/>
        <v>20</v>
      </c>
      <c r="N55" s="61"/>
      <c r="O55" s="61"/>
      <c r="P55" s="48">
        <f t="shared" si="16"/>
        <v>0</v>
      </c>
      <c r="Q55" s="80"/>
    </row>
    <row r="56" ht="26" customHeight="1" spans="1:17">
      <c r="A56" s="23" t="s">
        <v>81</v>
      </c>
      <c r="B56" s="31" t="s">
        <v>82</v>
      </c>
      <c r="C56" s="23"/>
      <c r="D56" s="23"/>
      <c r="E56" s="23"/>
      <c r="F56" s="23">
        <v>874.4</v>
      </c>
      <c r="G56" s="23"/>
      <c r="H56" s="23"/>
      <c r="I56" s="35"/>
      <c r="J56" s="63"/>
      <c r="K56" s="64"/>
      <c r="L56" s="23">
        <v>957.82</v>
      </c>
      <c r="M56" s="23">
        <f>SUM(J56:L56)</f>
        <v>957.82</v>
      </c>
      <c r="N56" s="65"/>
      <c r="O56" s="64"/>
      <c r="P56" s="43">
        <f t="shared" si="16"/>
        <v>83.4200000000001</v>
      </c>
      <c r="Q56" s="26"/>
    </row>
    <row r="57" ht="21" customHeight="1" spans="1:17">
      <c r="A57" s="24" t="s">
        <v>17</v>
      </c>
      <c r="B57" s="25" t="s">
        <v>83</v>
      </c>
      <c r="C57" s="24"/>
      <c r="D57" s="24"/>
      <c r="E57" s="24"/>
      <c r="F57" s="29">
        <v>874.4</v>
      </c>
      <c r="G57" s="24"/>
      <c r="H57" s="24"/>
      <c r="I57" s="35"/>
      <c r="J57" s="57"/>
      <c r="K57" s="58"/>
      <c r="L57" s="24">
        <v>957.82</v>
      </c>
      <c r="M57" s="24">
        <f>SUM(J57:L57)</f>
        <v>957.82</v>
      </c>
      <c r="N57" s="60"/>
      <c r="O57" s="58"/>
      <c r="P57" s="47">
        <f t="shared" si="16"/>
        <v>83.4200000000001</v>
      </c>
      <c r="Q57" s="24"/>
    </row>
    <row r="58" ht="27" customHeight="1" spans="1:17">
      <c r="A58" s="23" t="s">
        <v>84</v>
      </c>
      <c r="B58" s="32" t="s">
        <v>85</v>
      </c>
      <c r="C58" s="23"/>
      <c r="D58" s="23"/>
      <c r="E58" s="23"/>
      <c r="F58" s="23">
        <v>7320</v>
      </c>
      <c r="G58" s="23"/>
      <c r="H58" s="23"/>
      <c r="I58" s="35"/>
      <c r="J58" s="66"/>
      <c r="K58" s="56"/>
      <c r="L58" s="23"/>
      <c r="M58" s="67">
        <v>0</v>
      </c>
      <c r="N58" s="68"/>
      <c r="O58" s="56"/>
      <c r="P58" s="43">
        <f t="shared" si="16"/>
        <v>-7320</v>
      </c>
      <c r="Q58" s="24"/>
    </row>
    <row r="59" ht="35" customHeight="1" spans="1:17">
      <c r="A59" s="31" t="s">
        <v>86</v>
      </c>
      <c r="B59" s="33"/>
      <c r="C59" s="23"/>
      <c r="D59" s="23"/>
      <c r="E59" s="23"/>
      <c r="F59" s="23">
        <f>F58+F56+F42+F6</f>
        <v>25682.28</v>
      </c>
      <c r="G59" s="23">
        <v>74859.22</v>
      </c>
      <c r="H59" s="23">
        <v>3430.75</v>
      </c>
      <c r="I59" s="35"/>
      <c r="J59" s="69"/>
      <c r="K59" s="58"/>
      <c r="L59" s="70"/>
      <c r="M59" s="71">
        <f>M58+M56+M42+M6</f>
        <v>20114.21</v>
      </c>
      <c r="N59" s="23">
        <v>74859.22</v>
      </c>
      <c r="O59" s="23">
        <v>2686.94</v>
      </c>
      <c r="P59" s="43">
        <f t="shared" si="16"/>
        <v>-5568.07</v>
      </c>
      <c r="Q59" s="26"/>
    </row>
    <row r="60" spans="15:16">
      <c r="O60" s="72"/>
      <c r="P60" s="72"/>
    </row>
  </sheetData>
  <mergeCells count="12">
    <mergeCell ref="A2:Q2"/>
    <mergeCell ref="A3:F3"/>
    <mergeCell ref="O3:Q3"/>
    <mergeCell ref="C4:H4"/>
    <mergeCell ref="J4:O4"/>
    <mergeCell ref="N41:O41"/>
    <mergeCell ref="A59:B59"/>
    <mergeCell ref="A4:A5"/>
    <mergeCell ref="B4:B5"/>
    <mergeCell ref="I4:I59"/>
    <mergeCell ref="P4:P5"/>
    <mergeCell ref="Q4:Q5"/>
  </mergeCells>
  <printOptions horizontalCentered="1"/>
  <pageMargins left="0" right="0" top="0.865972222222222" bottom="0.865972222222222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2019-09-12T01:12:00Z</dcterms:created>
  <cp:lastPrinted>2020-06-22T03:37:00Z</cp:lastPrinted>
  <dcterms:modified xsi:type="dcterms:W3CDTF">2020-07-31T03:19:52Z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