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65"/>
  </bookViews>
  <sheets>
    <sheet name="总概算书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Titles" localSheetId="0">总概算书!$2:5</definedName>
    <definedName name="\P">'[1]#REF!'!#REF!</definedName>
    <definedName name="_Order1" hidden="1">255</definedName>
    <definedName name="bg_charge">[2]Sheet9!$I$58</definedName>
    <definedName name="bo_num">[2]Sheet9!$C$17</definedName>
    <definedName name="doc_cost">[2]Sheet9!#REF!</definedName>
    <definedName name="fret_cost">[2]Sheet9!#REF!</definedName>
    <definedName name="hhh">'[3]Mp-team 1'!#REF!</definedName>
    <definedName name="install_cost">[2]Sheet9!#REF!</definedName>
    <definedName name="Insurance">[2]Sheet9!#REF!</definedName>
    <definedName name="manpower_site">[2]Sheet9!#REF!</definedName>
    <definedName name="office_exp">[2]Sheet9!#REF!</definedName>
    <definedName name="_xlnm.Print_Area" localSheetId="0">总概算书!$A$1:$T$25</definedName>
    <definedName name="sys_num">[2]Sheet9!$C$15</definedName>
    <definedName name="total_de">[2]Sheet9!$F$34</definedName>
    <definedName name="total_pack">[2]Sheet9!#REF!</definedName>
    <definedName name="新">#REF!</definedName>
  </definedNames>
  <calcPr calcId="144525"/>
</workbook>
</file>

<file path=xl/sharedStrings.xml><?xml version="1.0" encoding="utf-8"?>
<sst xmlns="http://schemas.openxmlformats.org/spreadsheetml/2006/main" count="43">
  <si>
    <t>附件</t>
  </si>
  <si>
    <t>鄂州市寿昌大道道路改造工程初步设计概算核定表</t>
  </si>
  <si>
    <t>单位：万元</t>
  </si>
  <si>
    <t>序号</t>
  </si>
  <si>
    <t>工程或费用名称</t>
  </si>
  <si>
    <t>报批概算</t>
  </si>
  <si>
    <t>核定概算</t>
  </si>
  <si>
    <t>增减额</t>
  </si>
  <si>
    <t>备注</t>
  </si>
  <si>
    <t>建筑
工程</t>
  </si>
  <si>
    <t>安装
工程</t>
  </si>
  <si>
    <t>设备及工器具购置</t>
  </si>
  <si>
    <t>其他
费用</t>
  </si>
  <si>
    <t>合计</t>
  </si>
  <si>
    <t>单位</t>
  </si>
  <si>
    <t>数量</t>
  </si>
  <si>
    <r>
      <rPr>
        <sz val="10"/>
        <rFont val="宋体"/>
        <charset val="134"/>
      </rPr>
      <t>单位价值</t>
    </r>
    <r>
      <rPr>
        <sz val="10"/>
        <rFont val="Arial Narrow"/>
        <charset val="134"/>
      </rPr>
      <t xml:space="preserve">
</t>
    </r>
    <r>
      <rPr>
        <sz val="10"/>
        <rFont val="宋体"/>
        <charset val="134"/>
      </rPr>
      <t>（元）</t>
    </r>
  </si>
  <si>
    <t>一</t>
  </si>
  <si>
    <t>工程费用</t>
  </si>
  <si>
    <t>km</t>
  </si>
  <si>
    <t>0</t>
  </si>
  <si>
    <t>道路工程</t>
  </si>
  <si>
    <t>排水工程</t>
  </si>
  <si>
    <t>交通工程</t>
  </si>
  <si>
    <t>建筑工人实名制管理费</t>
  </si>
  <si>
    <t>套</t>
  </si>
  <si>
    <t>二</t>
  </si>
  <si>
    <t>工程建设其他费用</t>
  </si>
  <si>
    <t>建设管理费</t>
  </si>
  <si>
    <t>建设项目前期工作费</t>
  </si>
  <si>
    <t>工程勘察设计费</t>
  </si>
  <si>
    <t>劳动卫生评审费</t>
  </si>
  <si>
    <t>场地准备及临时设施费</t>
  </si>
  <si>
    <t>工程保险费</t>
  </si>
  <si>
    <t>招标代理服务费</t>
  </si>
  <si>
    <t>工程勘察文件、施工图设计审查费</t>
  </si>
  <si>
    <t>水土保持补偿费</t>
  </si>
  <si>
    <t>造价咨询服务费</t>
  </si>
  <si>
    <t>初步设计审查费</t>
  </si>
  <si>
    <t>其他</t>
  </si>
  <si>
    <t>三</t>
  </si>
  <si>
    <t>预备费（5%）</t>
  </si>
  <si>
    <t>总  计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</si>
</sst>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_-* #,##0_-;\-* #,##0_-;_-* &quot;-&quot;_-;_-@_-"/>
    <numFmt numFmtId="178" formatCode="_-* #,##0.00_-;\-* #,##0.00_-;_-* &quot;-&quot;??_-;_-@_-"/>
    <numFmt numFmtId="179" formatCode="0.00_ "/>
    <numFmt numFmtId="180" formatCode="0.00_);[Red]\(0.00\)"/>
    <numFmt numFmtId="181" formatCode="0_);[Red]\(0\)"/>
    <numFmt numFmtId="182" formatCode="0.000_);[Red]\(0.000\)"/>
  </numFmts>
  <fonts count="36">
    <font>
      <sz val="12"/>
      <name val="Times New Roman"/>
      <charset val="134"/>
    </font>
    <font>
      <sz val="14"/>
      <name val="Arial Narrow"/>
      <charset val="134"/>
    </font>
    <font>
      <sz val="10"/>
      <name val="Arial Narrow"/>
      <charset val="134"/>
    </font>
    <font>
      <b/>
      <sz val="10"/>
      <name val="Arial Narrow"/>
      <charset val="134"/>
    </font>
    <font>
      <sz val="12"/>
      <name val="Arial Narrow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name val="Arial"/>
      <charset val="134"/>
    </font>
    <font>
      <sz val="10"/>
      <name val="Helv"/>
      <charset val="134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8"/>
      <name val="Arial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16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5" fillId="11" borderId="8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/>
    <xf numFmtId="0" fontId="24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5" fillId="0" borderId="0">
      <alignment vertical="center"/>
    </xf>
    <xf numFmtId="0" fontId="28" fillId="10" borderId="11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0" borderId="0"/>
    <xf numFmtId="0" fontId="11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0" fillId="0" borderId="3">
      <alignment horizontal="left" vertical="center"/>
    </xf>
    <xf numFmtId="0" fontId="34" fillId="0" borderId="14">
      <alignment horizontal="center"/>
    </xf>
    <xf numFmtId="0" fontId="30" fillId="0" borderId="13" applyNumberFormat="0" applyAlignment="0" applyProtection="0">
      <alignment horizontal="left" vertical="center"/>
    </xf>
    <xf numFmtId="0" fontId="32" fillId="0" borderId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27" applyFont="1" applyFill="1" applyAlignment="1">
      <alignment vertical="center"/>
    </xf>
    <xf numFmtId="0" fontId="2" fillId="0" borderId="0" xfId="27" applyFont="1" applyFill="1" applyAlignment="1">
      <alignment vertical="center"/>
    </xf>
    <xf numFmtId="0" fontId="2" fillId="0" borderId="0" xfId="27" applyFont="1" applyFill="1" applyAlignment="1">
      <alignment vertical="center" wrapText="1"/>
    </xf>
    <xf numFmtId="0" fontId="3" fillId="0" borderId="0" xfId="38" applyFont="1" applyFill="1" applyAlignment="1">
      <alignment vertical="center" wrapText="1"/>
    </xf>
    <xf numFmtId="0" fontId="4" fillId="0" borderId="0" xfId="0" applyFont="1" applyFill="1"/>
    <xf numFmtId="0" fontId="4" fillId="0" borderId="0" xfId="27" applyFont="1" applyFill="1" applyAlignment="1">
      <alignment vertical="center"/>
    </xf>
    <xf numFmtId="0" fontId="4" fillId="0" borderId="0" xfId="27" applyFont="1" applyFill="1" applyAlignment="1">
      <alignment horizontal="left" vertical="center"/>
    </xf>
    <xf numFmtId="0" fontId="4" fillId="0" borderId="0" xfId="27" applyFont="1" applyFill="1" applyAlignment="1">
      <alignment horizontal="center" vertical="center"/>
    </xf>
    <xf numFmtId="176" fontId="4" fillId="0" borderId="0" xfId="27" applyNumberFormat="1" applyFont="1" applyFill="1" applyAlignment="1">
      <alignment horizontal="center" vertical="center"/>
    </xf>
    <xf numFmtId="179" fontId="4" fillId="0" borderId="0" xfId="27" applyNumberFormat="1" applyFont="1" applyFill="1" applyAlignment="1">
      <alignment horizontal="center" vertical="center"/>
    </xf>
    <xf numFmtId="0" fontId="5" fillId="0" borderId="0" xfId="27" applyFont="1" applyFill="1" applyAlignment="1">
      <alignment vertical="center"/>
    </xf>
    <xf numFmtId="0" fontId="6" fillId="0" borderId="0" xfId="46" applyFont="1" applyFill="1" applyAlignment="1">
      <alignment horizontal="center" vertical="center"/>
    </xf>
    <xf numFmtId="176" fontId="6" fillId="0" borderId="0" xfId="46" applyNumberFormat="1" applyFont="1" applyFill="1" applyAlignment="1">
      <alignment horizontal="center" vertical="center"/>
    </xf>
    <xf numFmtId="0" fontId="5" fillId="0" borderId="0" xfId="27" applyFont="1" applyFill="1" applyBorder="1" applyAlignment="1">
      <alignment horizontal="left" vertical="center"/>
    </xf>
    <xf numFmtId="0" fontId="4" fillId="0" borderId="0" xfId="27" applyFont="1" applyFill="1" applyBorder="1" applyAlignment="1">
      <alignment horizontal="left" vertical="center"/>
    </xf>
    <xf numFmtId="0" fontId="4" fillId="0" borderId="0" xfId="27" applyFont="1" applyFill="1" applyBorder="1" applyAlignment="1">
      <alignment horizontal="center" vertical="center"/>
    </xf>
    <xf numFmtId="176" fontId="4" fillId="0" borderId="0" xfId="27" applyNumberFormat="1" applyFont="1" applyFill="1" applyBorder="1" applyAlignment="1">
      <alignment horizontal="center" vertical="center"/>
    </xf>
    <xf numFmtId="179" fontId="4" fillId="0" borderId="0" xfId="27" applyNumberFormat="1" applyFont="1" applyFill="1" applyBorder="1" applyAlignment="1">
      <alignment horizontal="center" vertical="center"/>
    </xf>
    <xf numFmtId="0" fontId="7" fillId="0" borderId="1" xfId="38" applyFont="1" applyFill="1" applyBorder="1" applyAlignment="1">
      <alignment horizontal="center" vertical="center" wrapText="1"/>
    </xf>
    <xf numFmtId="0" fontId="7" fillId="0" borderId="2" xfId="27" applyFont="1" applyFill="1" applyBorder="1" applyAlignment="1">
      <alignment horizontal="center" vertical="center" wrapText="1"/>
    </xf>
    <xf numFmtId="0" fontId="7" fillId="0" borderId="3" xfId="27" applyFont="1" applyFill="1" applyBorder="1" applyAlignment="1">
      <alignment horizontal="center" vertical="center"/>
    </xf>
    <xf numFmtId="176" fontId="7" fillId="0" borderId="3" xfId="27" applyNumberFormat="1" applyFont="1" applyFill="1" applyBorder="1" applyAlignment="1">
      <alignment horizontal="center" vertical="center"/>
    </xf>
    <xf numFmtId="0" fontId="2" fillId="0" borderId="1" xfId="38" applyFont="1" applyFill="1" applyBorder="1" applyAlignment="1">
      <alignment horizontal="center" vertical="center" wrapText="1"/>
    </xf>
    <xf numFmtId="180" fontId="7" fillId="0" borderId="1" xfId="27" applyNumberFormat="1" applyFont="1" applyFill="1" applyBorder="1" applyAlignment="1">
      <alignment horizontal="center" vertical="center" wrapText="1"/>
    </xf>
    <xf numFmtId="176" fontId="7" fillId="0" borderId="1" xfId="27" applyNumberFormat="1" applyFont="1" applyFill="1" applyBorder="1" applyAlignment="1">
      <alignment horizontal="center" vertical="center" wrapText="1"/>
    </xf>
    <xf numFmtId="179" fontId="7" fillId="0" borderId="1" xfId="27" applyNumberFormat="1" applyFont="1" applyFill="1" applyBorder="1" applyAlignment="1">
      <alignment horizontal="center" vertical="center" wrapText="1"/>
    </xf>
    <xf numFmtId="179" fontId="7" fillId="0" borderId="1" xfId="27" applyNumberFormat="1" applyFont="1" applyFill="1" applyBorder="1" applyAlignment="1">
      <alignment horizontal="center" vertical="center"/>
    </xf>
    <xf numFmtId="0" fontId="8" fillId="0" borderId="1" xfId="38" applyFont="1" applyFill="1" applyBorder="1" applyAlignment="1">
      <alignment horizontal="center" vertical="center" wrapText="1"/>
    </xf>
    <xf numFmtId="0" fontId="8" fillId="0" borderId="1" xfId="38" applyFont="1" applyFill="1" applyBorder="1" applyAlignment="1">
      <alignment horizontal="left" vertical="center"/>
    </xf>
    <xf numFmtId="180" fontId="8" fillId="0" borderId="1" xfId="38" applyNumberFormat="1" applyFont="1" applyFill="1" applyBorder="1" applyAlignment="1">
      <alignment horizontal="center" vertical="center" wrapText="1"/>
    </xf>
    <xf numFmtId="176" fontId="8" fillId="0" borderId="1" xfId="38" applyNumberFormat="1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left" vertical="center"/>
    </xf>
    <xf numFmtId="180" fontId="7" fillId="0" borderId="1" xfId="38" applyNumberFormat="1" applyFont="1" applyFill="1" applyBorder="1" applyAlignment="1">
      <alignment horizontal="center" vertical="center" wrapText="1"/>
    </xf>
    <xf numFmtId="176" fontId="7" fillId="0" borderId="1" xfId="38" applyNumberFormat="1" applyFont="1" applyFill="1" applyBorder="1" applyAlignment="1">
      <alignment horizontal="center" vertical="center" wrapText="1"/>
    </xf>
    <xf numFmtId="0" fontId="9" fillId="0" borderId="1" xfId="38" applyFont="1" applyFill="1" applyBorder="1" applyAlignment="1">
      <alignment horizontal="left" vertical="center"/>
    </xf>
    <xf numFmtId="0" fontId="8" fillId="0" borderId="1" xfId="27" applyFont="1" applyFill="1" applyBorder="1" applyAlignment="1">
      <alignment horizontal="center" vertical="center" wrapText="1"/>
    </xf>
    <xf numFmtId="0" fontId="8" fillId="0" borderId="1" xfId="27" applyFont="1" applyFill="1" applyBorder="1" applyAlignment="1">
      <alignment horizontal="left" vertical="center"/>
    </xf>
    <xf numFmtId="180" fontId="8" fillId="0" borderId="1" xfId="27" applyNumberFormat="1" applyFont="1" applyFill="1" applyBorder="1" applyAlignment="1">
      <alignment horizontal="center" vertical="center" wrapText="1"/>
    </xf>
    <xf numFmtId="176" fontId="8" fillId="0" borderId="1" xfId="27" applyNumberFormat="1" applyFont="1" applyFill="1" applyBorder="1" applyAlignment="1">
      <alignment horizontal="center" vertical="center" wrapText="1"/>
    </xf>
    <xf numFmtId="0" fontId="7" fillId="0" borderId="1" xfId="27" applyFont="1" applyFill="1" applyBorder="1" applyAlignment="1">
      <alignment horizontal="center" vertical="center" wrapText="1"/>
    </xf>
    <xf numFmtId="0" fontId="7" fillId="0" borderId="1" xfId="27" applyFont="1" applyFill="1" applyBorder="1" applyAlignment="1">
      <alignment horizontal="left" vertical="center"/>
    </xf>
    <xf numFmtId="0" fontId="7" fillId="0" borderId="1" xfId="27" applyFont="1" applyFill="1" applyBorder="1" applyAlignment="1">
      <alignment horizontal="left" vertical="center" wrapText="1"/>
    </xf>
    <xf numFmtId="9" fontId="8" fillId="0" borderId="1" xfId="11" applyFont="1" applyFill="1" applyBorder="1" applyAlignment="1">
      <alignment horizontal="center" vertical="center" wrapText="1"/>
    </xf>
    <xf numFmtId="176" fontId="8" fillId="0" borderId="1" xfId="11" applyNumberFormat="1" applyFont="1" applyFill="1" applyBorder="1" applyAlignment="1">
      <alignment horizontal="center" vertical="center" wrapText="1"/>
    </xf>
    <xf numFmtId="179" fontId="8" fillId="0" borderId="1" xfId="27" applyNumberFormat="1" applyFont="1" applyFill="1" applyBorder="1" applyAlignment="1">
      <alignment horizontal="center" vertical="center" wrapText="1"/>
    </xf>
    <xf numFmtId="0" fontId="4" fillId="0" borderId="0" xfId="27" applyFont="1" applyFill="1" applyBorder="1" applyAlignment="1">
      <alignment vertical="center"/>
    </xf>
    <xf numFmtId="0" fontId="0" fillId="0" borderId="0" xfId="0" applyFont="1" applyFill="1" applyBorder="1"/>
    <xf numFmtId="0" fontId="5" fillId="0" borderId="0" xfId="27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4" xfId="27" applyFont="1" applyFill="1" applyBorder="1" applyAlignment="1">
      <alignment horizontal="center" vertical="center"/>
    </xf>
    <xf numFmtId="0" fontId="7" fillId="0" borderId="1" xfId="27" applyFont="1" applyFill="1" applyBorder="1" applyAlignment="1">
      <alignment vertical="center" wrapText="1"/>
    </xf>
    <xf numFmtId="179" fontId="8" fillId="0" borderId="1" xfId="38" applyNumberFormat="1" applyFont="1" applyFill="1" applyBorder="1" applyAlignment="1">
      <alignment horizontal="center" vertical="center" wrapText="1"/>
    </xf>
    <xf numFmtId="181" fontId="8" fillId="0" borderId="1" xfId="38" applyNumberFormat="1" applyFont="1" applyFill="1" applyBorder="1" applyAlignment="1">
      <alignment horizontal="center" vertical="center" wrapText="1"/>
    </xf>
    <xf numFmtId="181" fontId="10" fillId="0" borderId="1" xfId="38" applyNumberFormat="1" applyFont="1" applyFill="1" applyBorder="1" applyAlignment="1">
      <alignment horizontal="center" vertical="center" wrapText="1"/>
    </xf>
    <xf numFmtId="176" fontId="10" fillId="0" borderId="1" xfId="38" applyNumberFormat="1" applyFont="1" applyFill="1" applyBorder="1" applyAlignment="1">
      <alignment horizontal="center" vertical="center" wrapText="1"/>
    </xf>
    <xf numFmtId="179" fontId="7" fillId="0" borderId="1" xfId="38" applyNumberFormat="1" applyFont="1" applyFill="1" applyBorder="1" applyAlignment="1">
      <alignment horizontal="center" vertical="center" wrapText="1"/>
    </xf>
    <xf numFmtId="181" fontId="7" fillId="0" borderId="1" xfId="38" applyNumberFormat="1" applyFont="1" applyFill="1" applyBorder="1" applyAlignment="1">
      <alignment horizontal="center" vertical="center" wrapText="1"/>
    </xf>
    <xf numFmtId="181" fontId="8" fillId="0" borderId="1" xfId="27" applyNumberFormat="1" applyFont="1" applyFill="1" applyBorder="1" applyAlignment="1">
      <alignment horizontal="center" vertical="center" wrapText="1"/>
    </xf>
    <xf numFmtId="181" fontId="10" fillId="0" borderId="1" xfId="27" applyNumberFormat="1" applyFont="1" applyFill="1" applyBorder="1" applyAlignment="1">
      <alignment horizontal="center" vertical="center" wrapText="1"/>
    </xf>
    <xf numFmtId="176" fontId="10" fillId="0" borderId="1" xfId="27" applyNumberFormat="1" applyFont="1" applyFill="1" applyBorder="1" applyAlignment="1">
      <alignment horizontal="center" vertical="center" wrapText="1"/>
    </xf>
    <xf numFmtId="182" fontId="7" fillId="0" borderId="1" xfId="27" applyNumberFormat="1" applyFont="1" applyFill="1" applyBorder="1" applyAlignment="1">
      <alignment horizontal="center" vertical="center" wrapText="1"/>
    </xf>
    <xf numFmtId="181" fontId="7" fillId="0" borderId="1" xfId="27" applyNumberFormat="1" applyFont="1" applyFill="1" applyBorder="1" applyAlignment="1">
      <alignment horizontal="center" vertical="center" wrapText="1"/>
    </xf>
    <xf numFmtId="0" fontId="4" fillId="0" borderId="0" xfId="27" applyFont="1" applyFill="1" applyAlignment="1">
      <alignment horizontal="right" vertical="center"/>
    </xf>
    <xf numFmtId="179" fontId="7" fillId="0" borderId="1" xfId="11" applyNumberFormat="1" applyFont="1" applyFill="1" applyBorder="1" applyAlignment="1">
      <alignment horizontal="center" vertical="center"/>
    </xf>
    <xf numFmtId="179" fontId="2" fillId="0" borderId="1" xfId="11" applyNumberFormat="1" applyFont="1" applyFill="1" applyBorder="1" applyAlignment="1">
      <alignment horizontal="center" vertical="center"/>
    </xf>
    <xf numFmtId="49" fontId="8" fillId="0" borderId="1" xfId="38" applyNumberFormat="1" applyFont="1" applyFill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left" vertical="center" wrapText="1"/>
    </xf>
    <xf numFmtId="49" fontId="7" fillId="0" borderId="1" xfId="38" applyNumberFormat="1" applyFont="1" applyFill="1" applyBorder="1" applyAlignment="1">
      <alignment horizontal="center" vertical="center" wrapText="1"/>
    </xf>
    <xf numFmtId="0" fontId="9" fillId="0" borderId="1" xfId="38" applyFont="1" applyFill="1" applyBorder="1" applyAlignment="1">
      <alignment horizontal="left" vertical="center" wrapText="1"/>
    </xf>
    <xf numFmtId="9" fontId="7" fillId="0" borderId="1" xfId="11" applyFont="1" applyFill="1" applyBorder="1" applyAlignment="1">
      <alignment horizontal="left" vertical="center" wrapText="1"/>
    </xf>
    <xf numFmtId="179" fontId="4" fillId="0" borderId="3" xfId="27" applyNumberFormat="1" applyFont="1" applyFill="1" applyBorder="1" applyAlignment="1">
      <alignment horizontal="center" vertical="center"/>
    </xf>
    <xf numFmtId="182" fontId="8" fillId="0" borderId="1" xfId="27" applyNumberFormat="1" applyFont="1" applyFill="1" applyBorder="1" applyAlignment="1">
      <alignment horizontal="center" vertical="center" wrapText="1"/>
    </xf>
    <xf numFmtId="179" fontId="7" fillId="0" borderId="1" xfId="11" applyNumberFormat="1" applyFont="1" applyFill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??|?Revenuenuesy L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Book2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_00标汇总标准格式0909 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潜江污水综合治理工程量表" xfId="46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@ET_Style?@font-face" xfId="54"/>
    <cellStyle name="Header2" xfId="55"/>
    <cellStyle name="Column_Title" xfId="56"/>
    <cellStyle name="Header1" xfId="57"/>
    <cellStyle name="Normal_Book1" xfId="58"/>
    <cellStyle name="千位[0]_laroux" xfId="59"/>
    <cellStyle name="千位_laroux" xfId="60"/>
  </cellStyles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:/0&#39044;&#31639;&#25968;&#25454;&#26356;&#26032;/&#26472;&#20025;&#29747;/&#26631;&#20934;&#21270;/&#27010;&#39044;&#31639;&#24635;&#34920;0811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ESTIMA~1\LINK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:/&#19996;&#35199;&#28246;&#29255;&#21306;/File/archive/&#37325;&#24198;&#38271;&#23551;/&#25237;&#26631;/WINDOWS/TEMP/MP-97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40644;&#40857;&#36335;&#21335;&#27573;&#26680;&#2345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概算 "/>
      <sheetName val="其他费用 "/>
      <sheetName val="设计 "/>
      <sheetName val="#REF!"/>
      <sheetName val="Sheet9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9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总概算书"/>
      <sheetName val="其他费用"/>
      <sheetName val="设计"/>
      <sheetName val="监理(670号）"/>
      <sheetName val="监理 (7号)"/>
      <sheetName val="招投标"/>
      <sheetName val="审查"/>
      <sheetName val="咨询"/>
      <sheetName val="卫生"/>
      <sheetName val="建管"/>
      <sheetName val="前期+环评+环监+初步评审"/>
      <sheetName val="利息"/>
      <sheetName val="规划验收"/>
      <sheetName val="地质灾害评估费"/>
      <sheetName val="水土保持方案编制费"/>
    </sheetNames>
    <sheetDataSet>
      <sheetData sheetId="0"/>
      <sheetData sheetId="1">
        <row r="6">
          <cell r="E6">
            <v>97.2914847</v>
          </cell>
        </row>
        <row r="11">
          <cell r="E11">
            <v>183.464606505867</v>
          </cell>
        </row>
        <row r="19">
          <cell r="E19">
            <v>0</v>
          </cell>
        </row>
        <row r="24">
          <cell r="E24">
            <v>3.3572018</v>
          </cell>
        </row>
        <row r="25">
          <cell r="E25">
            <v>33.572018</v>
          </cell>
        </row>
        <row r="26">
          <cell r="E26">
            <v>20.1432108</v>
          </cell>
        </row>
        <row r="27">
          <cell r="E27">
            <v>0</v>
          </cell>
        </row>
        <row r="30">
          <cell r="E30">
            <v>0</v>
          </cell>
        </row>
        <row r="33">
          <cell r="E33">
            <v>14.8002063</v>
          </cell>
        </row>
        <row r="35">
          <cell r="E35">
            <v>1.69346024885333</v>
          </cell>
        </row>
        <row r="36">
          <cell r="E36">
            <v>1.4593722705</v>
          </cell>
        </row>
        <row r="37">
          <cell r="E37">
            <v>0.553938297</v>
          </cell>
        </row>
        <row r="38">
          <cell r="E38">
            <v>0</v>
          </cell>
        </row>
        <row r="40">
          <cell r="E40">
            <v>0</v>
          </cell>
        </row>
        <row r="43">
          <cell r="E43">
            <v>2</v>
          </cell>
        </row>
        <row r="45">
          <cell r="E45">
            <v>11.8930045</v>
          </cell>
        </row>
        <row r="46">
          <cell r="E46">
            <v>7.92864216</v>
          </cell>
        </row>
        <row r="47">
          <cell r="E47">
            <v>11.8930045</v>
          </cell>
        </row>
        <row r="48">
          <cell r="E48">
            <v>13.0358027</v>
          </cell>
        </row>
        <row r="49">
          <cell r="E49">
            <v>2.71432108</v>
          </cell>
        </row>
        <row r="50">
          <cell r="E50">
            <v>31.1790135</v>
          </cell>
        </row>
        <row r="54">
          <cell r="E54">
            <v>1300</v>
          </cell>
        </row>
        <row r="68">
          <cell r="E68">
            <v>10.4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AC39"/>
  <sheetViews>
    <sheetView showZeros="0" tabSelected="1" view="pageBreakPreview" zoomScale="115" zoomScaleNormal="86" zoomScaleSheetLayoutView="115" topLeftCell="C1" workbookViewId="0">
      <selection activeCell="O12" sqref="O12"/>
    </sheetView>
  </sheetViews>
  <sheetFormatPr defaultColWidth="9.125" defaultRowHeight="15.75"/>
  <cols>
    <col min="1" max="1" width="4.625" style="6" customWidth="1"/>
    <col min="2" max="2" width="18.125" style="7" customWidth="1"/>
    <col min="3" max="3" width="7.71666666666667" style="8" customWidth="1"/>
    <col min="4" max="4" width="4.625" style="8" customWidth="1"/>
    <col min="5" max="5" width="5.25" style="8" customWidth="1"/>
    <col min="6" max="6" width="7.05833333333333" style="9" customWidth="1"/>
    <col min="7" max="7" width="8.875" style="10" customWidth="1"/>
    <col min="8" max="8" width="4.875" style="10" customWidth="1"/>
    <col min="9" max="9" width="5.65" style="10" customWidth="1"/>
    <col min="10" max="10" width="8.25833333333333" style="10" customWidth="1"/>
    <col min="11" max="11" width="7.28333333333333" style="10" customWidth="1"/>
    <col min="12" max="13" width="4.625" style="10" customWidth="1"/>
    <col min="14" max="14" width="6.84166666666667" style="9" customWidth="1"/>
    <col min="15" max="15" width="9.5" style="10" customWidth="1"/>
    <col min="16" max="16" width="4.75" style="10" customWidth="1"/>
    <col min="17" max="17" width="6.625" style="10" customWidth="1"/>
    <col min="18" max="18" width="10.625" style="10" customWidth="1"/>
    <col min="19" max="19" width="8" style="10" customWidth="1"/>
    <col min="20" max="20" width="6.30833333333333" style="7" customWidth="1"/>
    <col min="21" max="21" width="40" style="6" hidden="1" customWidth="1"/>
    <col min="22" max="22" width="15.875" style="6" customWidth="1"/>
    <col min="23" max="39" width="9" style="6" customWidth="1"/>
    <col min="40" max="16384" width="9.125" style="6"/>
  </cols>
  <sheetData>
    <row r="1" spans="1:1">
      <c r="A1" s="11" t="s">
        <v>0</v>
      </c>
    </row>
    <row r="2" ht="26.1" customHeight="1" spans="1:20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  <c r="M2" s="12"/>
      <c r="N2" s="13"/>
      <c r="O2" s="12"/>
      <c r="P2" s="12"/>
      <c r="Q2" s="12"/>
      <c r="R2" s="12"/>
      <c r="S2" s="12"/>
      <c r="T2" s="12"/>
    </row>
    <row r="3" s="1" customFormat="1" ht="15.95" customHeight="1" spans="1:21">
      <c r="A3" s="14"/>
      <c r="B3" s="15"/>
      <c r="C3" s="16"/>
      <c r="D3" s="16"/>
      <c r="E3" s="16"/>
      <c r="F3" s="17"/>
      <c r="G3" s="18"/>
      <c r="H3" s="18"/>
      <c r="I3" s="18"/>
      <c r="J3" s="18"/>
      <c r="K3" s="18"/>
      <c r="L3" s="18"/>
      <c r="M3" s="18"/>
      <c r="N3" s="17"/>
      <c r="O3" s="18"/>
      <c r="P3" s="18"/>
      <c r="Q3" s="18"/>
      <c r="R3" s="63" t="s">
        <v>2</v>
      </c>
      <c r="S3" s="63"/>
      <c r="T3" s="63"/>
      <c r="U3" s="6"/>
    </row>
    <row r="4" s="1" customFormat="1" ht="18" customHeight="1" spans="1:21">
      <c r="A4" s="19" t="s">
        <v>3</v>
      </c>
      <c r="B4" s="19" t="s">
        <v>4</v>
      </c>
      <c r="C4" s="20" t="s">
        <v>5</v>
      </c>
      <c r="D4" s="21"/>
      <c r="E4" s="21"/>
      <c r="F4" s="22"/>
      <c r="G4" s="21"/>
      <c r="H4" s="21"/>
      <c r="I4" s="21"/>
      <c r="J4" s="50"/>
      <c r="K4" s="40" t="s">
        <v>6</v>
      </c>
      <c r="L4" s="40"/>
      <c r="M4" s="40"/>
      <c r="N4" s="40"/>
      <c r="O4" s="40"/>
      <c r="P4" s="40"/>
      <c r="Q4" s="40"/>
      <c r="R4" s="40"/>
      <c r="S4" s="40" t="s">
        <v>7</v>
      </c>
      <c r="T4" s="64" t="s">
        <v>8</v>
      </c>
      <c r="U4" s="6"/>
    </row>
    <row r="5" s="2" customFormat="1" ht="57" customHeight="1" spans="1:21">
      <c r="A5" s="23"/>
      <c r="B5" s="19"/>
      <c r="C5" s="24" t="s">
        <v>9</v>
      </c>
      <c r="D5" s="24" t="s">
        <v>10</v>
      </c>
      <c r="E5" s="24" t="s">
        <v>11</v>
      </c>
      <c r="F5" s="25" t="s">
        <v>12</v>
      </c>
      <c r="G5" s="26" t="s">
        <v>13</v>
      </c>
      <c r="H5" s="27" t="s">
        <v>14</v>
      </c>
      <c r="I5" s="27" t="s">
        <v>15</v>
      </c>
      <c r="J5" s="26" t="s">
        <v>16</v>
      </c>
      <c r="K5" s="24" t="s">
        <v>9</v>
      </c>
      <c r="L5" s="24" t="s">
        <v>10</v>
      </c>
      <c r="M5" s="24" t="s">
        <v>11</v>
      </c>
      <c r="N5" s="25" t="s">
        <v>12</v>
      </c>
      <c r="O5" s="51" t="s">
        <v>13</v>
      </c>
      <c r="P5" s="27" t="s">
        <v>14</v>
      </c>
      <c r="Q5" s="27" t="s">
        <v>15</v>
      </c>
      <c r="R5" s="26" t="s">
        <v>16</v>
      </c>
      <c r="S5" s="40"/>
      <c r="T5" s="65"/>
      <c r="U5" s="6"/>
    </row>
    <row r="6" s="3" customFormat="1" ht="20.1" customHeight="1" spans="1:21">
      <c r="A6" s="28" t="s">
        <v>17</v>
      </c>
      <c r="B6" s="29" t="s">
        <v>18</v>
      </c>
      <c r="C6" s="30"/>
      <c r="D6" s="30"/>
      <c r="E6" s="30"/>
      <c r="F6" s="31"/>
      <c r="G6" s="30">
        <f>SUM(G7:G10)</f>
        <v>3139.37</v>
      </c>
      <c r="H6" s="30" t="s">
        <v>19</v>
      </c>
      <c r="I6" s="52"/>
      <c r="J6" s="53"/>
      <c r="K6" s="54"/>
      <c r="L6" s="54"/>
      <c r="M6" s="54"/>
      <c r="N6" s="55"/>
      <c r="O6" s="30">
        <f>SUM(O7:O10)</f>
        <v>3139.37</v>
      </c>
      <c r="P6" s="30" t="s">
        <v>19</v>
      </c>
      <c r="Q6" s="52"/>
      <c r="R6" s="53"/>
      <c r="S6" s="66" t="s">
        <v>20</v>
      </c>
      <c r="T6" s="67"/>
      <c r="U6" s="6"/>
    </row>
    <row r="7" s="4" customFormat="1" ht="20.1" customHeight="1" spans="1:20">
      <c r="A7" s="19">
        <v>1</v>
      </c>
      <c r="B7" s="32" t="s">
        <v>21</v>
      </c>
      <c r="C7" s="33">
        <v>2584.79</v>
      </c>
      <c r="D7" s="33"/>
      <c r="E7" s="33"/>
      <c r="F7" s="34"/>
      <c r="G7" s="33">
        <f t="shared" ref="G7:G10" si="0">SUM(C7:F7)</f>
        <v>2584.79</v>
      </c>
      <c r="H7" s="33" t="s">
        <v>19</v>
      </c>
      <c r="I7" s="56">
        <v>3.8</v>
      </c>
      <c r="J7" s="57">
        <v>6802086</v>
      </c>
      <c r="K7" s="33">
        <v>2584.79</v>
      </c>
      <c r="L7" s="57"/>
      <c r="M7" s="57"/>
      <c r="N7" s="34"/>
      <c r="O7" s="33">
        <f t="shared" ref="O7:O10" si="1">SUM(K7:N7)</f>
        <v>2584.79</v>
      </c>
      <c r="P7" s="33" t="s">
        <v>19</v>
      </c>
      <c r="Q7" s="56">
        <v>3.8</v>
      </c>
      <c r="R7" s="57">
        <v>6802086</v>
      </c>
      <c r="S7" s="68" t="s">
        <v>20</v>
      </c>
      <c r="T7" s="67"/>
    </row>
    <row r="8" s="4" customFormat="1" ht="20.1" customHeight="1" spans="1:20">
      <c r="A8" s="19">
        <v>2</v>
      </c>
      <c r="B8" s="35" t="s">
        <v>22</v>
      </c>
      <c r="C8" s="33">
        <v>279.32</v>
      </c>
      <c r="D8" s="33"/>
      <c r="E8" s="33"/>
      <c r="F8" s="34"/>
      <c r="G8" s="33">
        <f t="shared" si="0"/>
        <v>279.32</v>
      </c>
      <c r="H8" s="33" t="s">
        <v>19</v>
      </c>
      <c r="I8" s="56"/>
      <c r="J8" s="57"/>
      <c r="K8" s="33">
        <v>279.32</v>
      </c>
      <c r="L8" s="57"/>
      <c r="M8" s="57"/>
      <c r="N8" s="34"/>
      <c r="O8" s="33">
        <f t="shared" si="1"/>
        <v>279.32</v>
      </c>
      <c r="P8" s="33" t="s">
        <v>19</v>
      </c>
      <c r="Q8" s="56"/>
      <c r="R8" s="57"/>
      <c r="S8" s="68" t="s">
        <v>20</v>
      </c>
      <c r="T8" s="69"/>
    </row>
    <row r="9" s="4" customFormat="1" ht="20.1" customHeight="1" spans="1:20">
      <c r="A9" s="19">
        <v>3</v>
      </c>
      <c r="B9" s="35" t="s">
        <v>23</v>
      </c>
      <c r="C9" s="33">
        <v>260.26</v>
      </c>
      <c r="D9" s="33"/>
      <c r="E9" s="33"/>
      <c r="F9" s="34"/>
      <c r="G9" s="33">
        <f t="shared" si="0"/>
        <v>260.26</v>
      </c>
      <c r="H9" s="33" t="s">
        <v>19</v>
      </c>
      <c r="I9" s="56">
        <v>3.8</v>
      </c>
      <c r="J9" s="57">
        <v>684896</v>
      </c>
      <c r="K9" s="33">
        <v>260.26</v>
      </c>
      <c r="L9" s="57"/>
      <c r="M9" s="57"/>
      <c r="N9" s="34"/>
      <c r="O9" s="33">
        <f t="shared" si="1"/>
        <v>260.26</v>
      </c>
      <c r="P9" s="33" t="s">
        <v>19</v>
      </c>
      <c r="Q9" s="56">
        <v>3.8</v>
      </c>
      <c r="R9" s="57">
        <v>684896</v>
      </c>
      <c r="S9" s="68" t="s">
        <v>20</v>
      </c>
      <c r="T9" s="69"/>
    </row>
    <row r="10" s="4" customFormat="1" ht="20.1" customHeight="1" spans="1:20">
      <c r="A10" s="19">
        <v>4</v>
      </c>
      <c r="B10" s="35" t="s">
        <v>24</v>
      </c>
      <c r="C10" s="33">
        <v>15</v>
      </c>
      <c r="D10" s="33"/>
      <c r="E10" s="33"/>
      <c r="F10" s="34"/>
      <c r="G10" s="33">
        <f t="shared" si="0"/>
        <v>15</v>
      </c>
      <c r="H10" s="33" t="s">
        <v>25</v>
      </c>
      <c r="I10" s="56">
        <v>1</v>
      </c>
      <c r="J10" s="57"/>
      <c r="K10" s="33">
        <v>15</v>
      </c>
      <c r="L10" s="57"/>
      <c r="M10" s="57"/>
      <c r="N10" s="34"/>
      <c r="O10" s="33">
        <f t="shared" si="1"/>
        <v>15</v>
      </c>
      <c r="P10" s="33" t="s">
        <v>25</v>
      </c>
      <c r="Q10" s="56">
        <v>1</v>
      </c>
      <c r="R10" s="57"/>
      <c r="S10" s="68" t="s">
        <v>20</v>
      </c>
      <c r="T10" s="69"/>
    </row>
    <row r="11" s="3" customFormat="1" ht="20.1" customHeight="1" spans="1:22">
      <c r="A11" s="36" t="s">
        <v>26</v>
      </c>
      <c r="B11" s="37" t="s">
        <v>27</v>
      </c>
      <c r="C11" s="38"/>
      <c r="D11" s="38"/>
      <c r="E11" s="38"/>
      <c r="F11" s="39"/>
      <c r="G11" s="38">
        <f>SUM(G12:G23)</f>
        <v>695.81</v>
      </c>
      <c r="H11" s="30" t="s">
        <v>19</v>
      </c>
      <c r="I11" s="45"/>
      <c r="J11" s="58"/>
      <c r="K11" s="59"/>
      <c r="L11" s="59"/>
      <c r="M11" s="59"/>
      <c r="N11" s="60"/>
      <c r="O11" s="38">
        <f>SUM(O12:O23)</f>
        <v>603.7</v>
      </c>
      <c r="P11" s="30" t="s">
        <v>19</v>
      </c>
      <c r="Q11" s="45"/>
      <c r="R11" s="58"/>
      <c r="S11" s="52">
        <f>SUM(S12:S23)</f>
        <v>-92.11</v>
      </c>
      <c r="T11" s="70"/>
      <c r="U11" s="71">
        <f ca="1">[4]其他费用!E6+[4]其他费用!E10+[4]其他费用!E11+[4]其他费用!E19+SUM([4]其他费用!E24:E27)+[4]其他费用!E30+[4]其他费用!E33+[4]其他费用!E35+[4]其他费用!E36+[4]其他费用!E37+[4]其他费用!E38+[4]其他费用!E39+[4]其他费用!E40+[4]其他费用!E43+SUM([4]其他费用!E45:E51)+[4]其他费用!E54+SUM([4]其他费用!E68:[4]其他费用!E84)</f>
        <v>1747.37928736222</v>
      </c>
      <c r="V11" s="18"/>
    </row>
    <row r="12" s="3" customFormat="1" ht="20.1" customHeight="1" spans="1:22">
      <c r="A12" s="40">
        <v>1</v>
      </c>
      <c r="B12" s="41" t="s">
        <v>28</v>
      </c>
      <c r="C12" s="24"/>
      <c r="D12" s="24"/>
      <c r="E12" s="24"/>
      <c r="F12" s="26">
        <v>148.08</v>
      </c>
      <c r="G12" s="24">
        <f>F12</f>
        <v>148.08</v>
      </c>
      <c r="H12" s="33"/>
      <c r="I12" s="61"/>
      <c r="J12" s="62"/>
      <c r="K12" s="62"/>
      <c r="L12" s="62"/>
      <c r="M12" s="62"/>
      <c r="N12" s="26">
        <v>56</v>
      </c>
      <c r="O12" s="24">
        <v>56</v>
      </c>
      <c r="P12" s="33"/>
      <c r="Q12" s="61"/>
      <c r="R12" s="62"/>
      <c r="S12" s="56">
        <f t="shared" ref="S12:S16" si="2">O12-G12</f>
        <v>-92.08</v>
      </c>
      <c r="T12" s="70"/>
      <c r="U12" s="10"/>
      <c r="V12" s="18"/>
    </row>
    <row r="13" s="3" customFormat="1" ht="20.1" customHeight="1" spans="1:22">
      <c r="A13" s="40">
        <v>2</v>
      </c>
      <c r="B13" s="41" t="s">
        <v>29</v>
      </c>
      <c r="C13" s="24"/>
      <c r="D13" s="24"/>
      <c r="E13" s="24"/>
      <c r="F13" s="26">
        <v>22</v>
      </c>
      <c r="G13" s="24">
        <v>22</v>
      </c>
      <c r="H13" s="33"/>
      <c r="I13" s="61"/>
      <c r="J13" s="62"/>
      <c r="K13" s="62"/>
      <c r="L13" s="62"/>
      <c r="M13" s="62"/>
      <c r="N13" s="26">
        <v>22</v>
      </c>
      <c r="O13" s="24">
        <v>22</v>
      </c>
      <c r="P13" s="33"/>
      <c r="Q13" s="61"/>
      <c r="R13" s="62"/>
      <c r="S13" s="68" t="s">
        <v>20</v>
      </c>
      <c r="T13" s="70"/>
      <c r="U13" s="10"/>
      <c r="V13" s="18"/>
    </row>
    <row r="14" s="3" customFormat="1" ht="20.1" customHeight="1" spans="1:22">
      <c r="A14" s="40">
        <v>3</v>
      </c>
      <c r="B14" s="41" t="s">
        <v>30</v>
      </c>
      <c r="C14" s="24"/>
      <c r="D14" s="24"/>
      <c r="E14" s="24"/>
      <c r="F14" s="26">
        <v>262.23</v>
      </c>
      <c r="G14" s="24">
        <v>262.23</v>
      </c>
      <c r="H14" s="33"/>
      <c r="I14" s="61"/>
      <c r="J14" s="62"/>
      <c r="K14" s="62"/>
      <c r="L14" s="62"/>
      <c r="M14" s="62"/>
      <c r="N14" s="26">
        <v>262.23</v>
      </c>
      <c r="O14" s="24">
        <v>262.23</v>
      </c>
      <c r="P14" s="33"/>
      <c r="Q14" s="61"/>
      <c r="R14" s="62"/>
      <c r="S14" s="68" t="s">
        <v>20</v>
      </c>
      <c r="T14" s="70"/>
      <c r="U14" s="10"/>
      <c r="V14" s="18"/>
    </row>
    <row r="15" s="3" customFormat="1" ht="20.1" customHeight="1" spans="1:22">
      <c r="A15" s="40">
        <v>4</v>
      </c>
      <c r="B15" s="41" t="s">
        <v>31</v>
      </c>
      <c r="C15" s="24"/>
      <c r="D15" s="24"/>
      <c r="E15" s="24"/>
      <c r="F15" s="26">
        <v>3.14</v>
      </c>
      <c r="G15" s="24">
        <f t="shared" ref="G15:G23" si="3">F15</f>
        <v>3.14</v>
      </c>
      <c r="H15" s="33"/>
      <c r="I15" s="61"/>
      <c r="J15" s="62"/>
      <c r="K15" s="62"/>
      <c r="L15" s="62"/>
      <c r="M15" s="62"/>
      <c r="N15" s="26">
        <v>3.1</v>
      </c>
      <c r="O15" s="24">
        <v>3.1</v>
      </c>
      <c r="P15" s="33"/>
      <c r="Q15" s="61"/>
      <c r="R15" s="62"/>
      <c r="S15" s="56">
        <f t="shared" si="2"/>
        <v>-0.04</v>
      </c>
      <c r="T15" s="70"/>
      <c r="U15" s="10"/>
      <c r="V15" s="18"/>
    </row>
    <row r="16" s="3" customFormat="1" ht="20.1" customHeight="1" spans="1:22">
      <c r="A16" s="40">
        <v>5</v>
      </c>
      <c r="B16" s="41" t="s">
        <v>32</v>
      </c>
      <c r="C16" s="24"/>
      <c r="D16" s="24"/>
      <c r="E16" s="24"/>
      <c r="F16" s="26">
        <v>31.39</v>
      </c>
      <c r="G16" s="24">
        <f t="shared" si="3"/>
        <v>31.39</v>
      </c>
      <c r="H16" s="33"/>
      <c r="I16" s="61"/>
      <c r="J16" s="62"/>
      <c r="K16" s="62"/>
      <c r="L16" s="62"/>
      <c r="M16" s="62"/>
      <c r="N16" s="26">
        <v>31.4</v>
      </c>
      <c r="O16" s="24">
        <v>31.4</v>
      </c>
      <c r="P16" s="33"/>
      <c r="Q16" s="61"/>
      <c r="R16" s="62"/>
      <c r="S16" s="56">
        <f t="shared" si="2"/>
        <v>0.00999999999999801</v>
      </c>
      <c r="T16" s="70"/>
      <c r="U16" s="10"/>
      <c r="V16" s="18"/>
    </row>
    <row r="17" s="3" customFormat="1" ht="20.1" customHeight="1" spans="1:22">
      <c r="A17" s="40">
        <v>6</v>
      </c>
      <c r="B17" s="41" t="s">
        <v>33</v>
      </c>
      <c r="C17" s="24"/>
      <c r="D17" s="24"/>
      <c r="E17" s="24"/>
      <c r="F17" s="26">
        <v>18.8</v>
      </c>
      <c r="G17" s="24">
        <f t="shared" si="3"/>
        <v>18.8</v>
      </c>
      <c r="H17" s="33"/>
      <c r="I17" s="61"/>
      <c r="J17" s="62"/>
      <c r="K17" s="62"/>
      <c r="L17" s="62"/>
      <c r="M17" s="62"/>
      <c r="N17" s="26">
        <v>18.8</v>
      </c>
      <c r="O17" s="24">
        <v>18.8</v>
      </c>
      <c r="P17" s="33"/>
      <c r="Q17" s="61"/>
      <c r="R17" s="62"/>
      <c r="S17" s="68" t="s">
        <v>20</v>
      </c>
      <c r="T17" s="70"/>
      <c r="U17" s="10"/>
      <c r="V17" s="18"/>
    </row>
    <row r="18" s="3" customFormat="1" ht="20.1" customHeight="1" spans="1:22">
      <c r="A18" s="40">
        <v>7</v>
      </c>
      <c r="B18" s="41" t="s">
        <v>34</v>
      </c>
      <c r="C18" s="24"/>
      <c r="D18" s="24"/>
      <c r="E18" s="24"/>
      <c r="F18" s="26">
        <v>17.6</v>
      </c>
      <c r="G18" s="24">
        <f t="shared" si="3"/>
        <v>17.6</v>
      </c>
      <c r="H18" s="33"/>
      <c r="I18" s="61"/>
      <c r="J18" s="62"/>
      <c r="K18" s="62"/>
      <c r="L18" s="62"/>
      <c r="M18" s="62"/>
      <c r="N18" s="26">
        <v>17.6</v>
      </c>
      <c r="O18" s="24">
        <v>17.6</v>
      </c>
      <c r="P18" s="33"/>
      <c r="Q18" s="61"/>
      <c r="R18" s="62"/>
      <c r="S18" s="68" t="s">
        <v>20</v>
      </c>
      <c r="T18" s="70"/>
      <c r="U18" s="10"/>
      <c r="V18" s="18"/>
    </row>
    <row r="19" s="3" customFormat="1" ht="31" customHeight="1" spans="1:22">
      <c r="A19" s="40">
        <v>8</v>
      </c>
      <c r="B19" s="42" t="s">
        <v>35</v>
      </c>
      <c r="C19" s="24"/>
      <c r="D19" s="24"/>
      <c r="E19" s="24"/>
      <c r="F19" s="26">
        <v>3.9</v>
      </c>
      <c r="G19" s="24">
        <f t="shared" si="3"/>
        <v>3.9</v>
      </c>
      <c r="H19" s="33"/>
      <c r="I19" s="61"/>
      <c r="J19" s="62"/>
      <c r="K19" s="62"/>
      <c r="L19" s="62"/>
      <c r="M19" s="62"/>
      <c r="N19" s="26">
        <v>3.9</v>
      </c>
      <c r="O19" s="24">
        <v>3.9</v>
      </c>
      <c r="P19" s="33"/>
      <c r="Q19" s="61"/>
      <c r="R19" s="62"/>
      <c r="S19" s="68" t="s">
        <v>20</v>
      </c>
      <c r="T19" s="70"/>
      <c r="U19" s="10"/>
      <c r="V19" s="18"/>
    </row>
    <row r="20" s="3" customFormat="1" ht="20.1" customHeight="1" spans="1:22">
      <c r="A20" s="40">
        <v>9</v>
      </c>
      <c r="B20" s="41" t="s">
        <v>36</v>
      </c>
      <c r="C20" s="24"/>
      <c r="D20" s="24"/>
      <c r="E20" s="24"/>
      <c r="F20" s="26">
        <v>0.6</v>
      </c>
      <c r="G20" s="24">
        <v>0.6</v>
      </c>
      <c r="H20" s="33"/>
      <c r="I20" s="61"/>
      <c r="J20" s="62"/>
      <c r="K20" s="62"/>
      <c r="L20" s="62"/>
      <c r="M20" s="62"/>
      <c r="N20" s="26">
        <v>0.6</v>
      </c>
      <c r="O20" s="24">
        <v>0.6</v>
      </c>
      <c r="P20" s="33"/>
      <c r="Q20" s="61"/>
      <c r="R20" s="62"/>
      <c r="S20" s="68" t="s">
        <v>20</v>
      </c>
      <c r="T20" s="70"/>
      <c r="U20" s="10"/>
      <c r="V20" s="18"/>
    </row>
    <row r="21" s="3" customFormat="1" ht="20.1" customHeight="1" spans="1:22">
      <c r="A21" s="40">
        <v>10</v>
      </c>
      <c r="B21" s="41" t="s">
        <v>37</v>
      </c>
      <c r="C21" s="24"/>
      <c r="D21" s="24"/>
      <c r="E21" s="24"/>
      <c r="F21" s="26">
        <v>75.2</v>
      </c>
      <c r="G21" s="24">
        <f t="shared" si="3"/>
        <v>75.2</v>
      </c>
      <c r="H21" s="33"/>
      <c r="I21" s="61"/>
      <c r="J21" s="62"/>
      <c r="K21" s="62"/>
      <c r="L21" s="62"/>
      <c r="M21" s="62"/>
      <c r="N21" s="26">
        <v>75.2</v>
      </c>
      <c r="O21" s="24">
        <v>75.2</v>
      </c>
      <c r="P21" s="33"/>
      <c r="Q21" s="61"/>
      <c r="R21" s="62"/>
      <c r="S21" s="68" t="s">
        <v>20</v>
      </c>
      <c r="T21" s="70"/>
      <c r="U21" s="10"/>
      <c r="V21" s="18"/>
    </row>
    <row r="22" s="3" customFormat="1" ht="20.1" customHeight="1" spans="1:22">
      <c r="A22" s="40">
        <v>11</v>
      </c>
      <c r="B22" s="41" t="s">
        <v>38</v>
      </c>
      <c r="C22" s="24"/>
      <c r="D22" s="24"/>
      <c r="E22" s="24"/>
      <c r="F22" s="26">
        <v>3.97</v>
      </c>
      <c r="G22" s="24">
        <f t="shared" si="3"/>
        <v>3.97</v>
      </c>
      <c r="H22" s="33"/>
      <c r="I22" s="61"/>
      <c r="J22" s="62"/>
      <c r="K22" s="62"/>
      <c r="L22" s="62"/>
      <c r="M22" s="62"/>
      <c r="N22" s="26">
        <v>3.97</v>
      </c>
      <c r="O22" s="24">
        <v>3.97</v>
      </c>
      <c r="P22" s="33"/>
      <c r="Q22" s="61"/>
      <c r="R22" s="62"/>
      <c r="S22" s="68" t="s">
        <v>20</v>
      </c>
      <c r="T22" s="70"/>
      <c r="U22" s="10"/>
      <c r="V22" s="18"/>
    </row>
    <row r="23" s="3" customFormat="1" ht="20.1" customHeight="1" spans="1:22">
      <c r="A23" s="40">
        <v>12</v>
      </c>
      <c r="B23" s="41" t="s">
        <v>39</v>
      </c>
      <c r="C23" s="24"/>
      <c r="D23" s="24"/>
      <c r="E23" s="24"/>
      <c r="F23" s="26">
        <v>108.9</v>
      </c>
      <c r="G23" s="24">
        <f t="shared" si="3"/>
        <v>108.9</v>
      </c>
      <c r="H23" s="33"/>
      <c r="I23" s="61"/>
      <c r="J23" s="62"/>
      <c r="K23" s="62"/>
      <c r="L23" s="62"/>
      <c r="M23" s="62"/>
      <c r="N23" s="26">
        <v>108.9</v>
      </c>
      <c r="O23" s="24">
        <v>108.9</v>
      </c>
      <c r="P23" s="33"/>
      <c r="Q23" s="61"/>
      <c r="R23" s="62"/>
      <c r="S23" s="68" t="s">
        <v>20</v>
      </c>
      <c r="T23" s="70"/>
      <c r="U23" s="10"/>
      <c r="V23" s="18"/>
    </row>
    <row r="24" s="3" customFormat="1" ht="20.1" customHeight="1" spans="1:22">
      <c r="A24" s="36" t="s">
        <v>40</v>
      </c>
      <c r="B24" s="29" t="s">
        <v>41</v>
      </c>
      <c r="C24" s="38"/>
      <c r="D24" s="38"/>
      <c r="E24" s="43"/>
      <c r="F24" s="44"/>
      <c r="G24" s="38">
        <v>191.76</v>
      </c>
      <c r="H24" s="30" t="s">
        <v>19</v>
      </c>
      <c r="I24" s="38">
        <v>2.96</v>
      </c>
      <c r="J24" s="58"/>
      <c r="K24" s="58"/>
      <c r="L24" s="58"/>
      <c r="M24" s="58"/>
      <c r="N24" s="39"/>
      <c r="O24" s="38">
        <v>187.16</v>
      </c>
      <c r="P24" s="30" t="s">
        <v>19</v>
      </c>
      <c r="Q24" s="72"/>
      <c r="R24" s="58"/>
      <c r="S24" s="56">
        <f>O24-G24</f>
        <v>-4.59999999999999</v>
      </c>
      <c r="T24" s="73"/>
      <c r="U24" s="10"/>
      <c r="V24" s="18"/>
    </row>
    <row r="25" s="5" customFormat="1" ht="26.1" customHeight="1" spans="1:29">
      <c r="A25" s="36" t="s">
        <v>42</v>
      </c>
      <c r="B25" s="36"/>
      <c r="C25" s="36"/>
      <c r="D25" s="36"/>
      <c r="E25" s="36"/>
      <c r="F25" s="39"/>
      <c r="G25" s="45">
        <f>G6+G11+G24</f>
        <v>4026.94</v>
      </c>
      <c r="H25" s="38"/>
      <c r="I25" s="24"/>
      <c r="J25" s="24"/>
      <c r="K25" s="24"/>
      <c r="L25" s="24"/>
      <c r="M25" s="24"/>
      <c r="N25" s="25"/>
      <c r="O25" s="45">
        <f>O6+O11+O24</f>
        <v>3930.23</v>
      </c>
      <c r="P25" s="38"/>
      <c r="Q25" s="24"/>
      <c r="R25" s="24"/>
      <c r="S25" s="56">
        <f>O25-G25</f>
        <v>-96.71</v>
      </c>
      <c r="T25" s="73"/>
      <c r="U25" s="71" t="e">
        <f ca="1">G6+U11+(G6+U11)*E24+#REF!</f>
        <v>#REF!</v>
      </c>
      <c r="V25" s="18"/>
      <c r="W25" s="3"/>
      <c r="X25" s="3"/>
      <c r="Y25" s="3"/>
      <c r="Z25" s="3"/>
      <c r="AA25" s="3"/>
      <c r="AB25" s="3"/>
      <c r="AC25" s="3"/>
    </row>
    <row r="26" s="5" customFormat="1" ht="20.1" customHeight="1" spans="1:29">
      <c r="A26" s="6"/>
      <c r="B26" s="7"/>
      <c r="C26" s="8"/>
      <c r="D26" s="8"/>
      <c r="E26" s="8"/>
      <c r="F26" s="9"/>
      <c r="G26" s="10"/>
      <c r="H26" s="10"/>
      <c r="I26" s="10"/>
      <c r="J26" s="10"/>
      <c r="K26" s="10"/>
      <c r="L26" s="10"/>
      <c r="M26" s="10"/>
      <c r="N26" s="9"/>
      <c r="O26" s="10"/>
      <c r="P26" s="10"/>
      <c r="Q26" s="10"/>
      <c r="R26" s="10"/>
      <c r="S26" s="10"/>
      <c r="T26" s="7"/>
      <c r="U26" s="6"/>
      <c r="V26" s="6"/>
      <c r="W26" s="6"/>
      <c r="X26" s="6"/>
      <c r="Y26" s="6"/>
      <c r="Z26" s="6"/>
      <c r="AA26" s="6"/>
      <c r="AB26" s="6"/>
      <c r="AC26" s="6"/>
    </row>
    <row r="27" spans="1:4">
      <c r="A27" s="46"/>
      <c r="B27" s="47"/>
      <c r="C27" s="16"/>
      <c r="D27" s="48"/>
    </row>
    <row r="28" spans="1:4">
      <c r="A28" s="46"/>
      <c r="B28" s="47"/>
      <c r="C28" s="16"/>
      <c r="D28" s="48"/>
    </row>
    <row r="29" spans="1:4">
      <c r="A29" s="46"/>
      <c r="B29" s="47"/>
      <c r="C29" s="16"/>
      <c r="D29" s="48"/>
    </row>
    <row r="30" spans="1:4">
      <c r="A30" s="46"/>
      <c r="B30" s="47"/>
      <c r="C30" s="16"/>
      <c r="D30" s="16"/>
    </row>
    <row r="31" spans="1:4">
      <c r="A31" s="46"/>
      <c r="B31" s="47"/>
      <c r="C31" s="16"/>
      <c r="D31" s="16"/>
    </row>
    <row r="32" spans="1:4">
      <c r="A32" s="46"/>
      <c r="B32" s="47"/>
      <c r="C32" s="16"/>
      <c r="D32" s="16"/>
    </row>
    <row r="33" spans="1:4">
      <c r="A33" s="46"/>
      <c r="B33" s="47"/>
      <c r="C33" s="16"/>
      <c r="D33" s="16"/>
    </row>
    <row r="34" spans="1:4">
      <c r="A34" s="46"/>
      <c r="B34" s="47"/>
      <c r="C34" s="16"/>
      <c r="D34" s="16"/>
    </row>
    <row r="35" spans="1:4">
      <c r="A35" s="46"/>
      <c r="B35" s="49"/>
      <c r="C35" s="16"/>
      <c r="D35" s="16"/>
    </row>
    <row r="36" spans="1:4">
      <c r="A36" s="46"/>
      <c r="B36" s="15"/>
      <c r="C36" s="16"/>
      <c r="D36" s="16"/>
    </row>
    <row r="37" spans="1:4">
      <c r="A37" s="46"/>
      <c r="B37" s="15"/>
      <c r="C37" s="16"/>
      <c r="D37" s="16"/>
    </row>
    <row r="38" spans="1:4">
      <c r="A38" s="46"/>
      <c r="B38" s="15"/>
      <c r="C38" s="16"/>
      <c r="D38" s="16"/>
    </row>
    <row r="39" spans="1:4">
      <c r="A39" s="46"/>
      <c r="B39" s="15"/>
      <c r="C39" s="16"/>
      <c r="D39" s="16"/>
    </row>
  </sheetData>
  <mergeCells count="12">
    <mergeCell ref="A2:T2"/>
    <mergeCell ref="A3:G3"/>
    <mergeCell ref="R3:T3"/>
    <mergeCell ref="C4:J4"/>
    <mergeCell ref="K4:R4"/>
    <mergeCell ref="C24:D24"/>
    <mergeCell ref="E24:F24"/>
    <mergeCell ref="A25:F25"/>
    <mergeCell ref="A4:A5"/>
    <mergeCell ref="B4:B5"/>
    <mergeCell ref="S4:S5"/>
    <mergeCell ref="T4:T5"/>
  </mergeCells>
  <printOptions horizontalCentered="1"/>
  <pageMargins left="0.118055555555556" right="0.118055555555556" top="0.979861111111111" bottom="0.472222222222222" header="0" footer="0.472222222222222"/>
  <pageSetup paperSize="9" scale="90" orientation="landscape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总概算书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2019-09-12T01:12:00Z</dcterms:created>
  <dcterms:modified xsi:type="dcterms:W3CDTF">2020-07-03T01:05:41Z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